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5" windowWidth="15405" windowHeight="8265" activeTab="5"/>
  </bookViews>
  <sheets>
    <sheet name="Ch 5" sheetId="1" r:id="rId1"/>
    <sheet name="Ch7 " sheetId="11" r:id="rId2"/>
    <sheet name="Ch8" sheetId="2" r:id="rId3"/>
    <sheet name="Ch9" sheetId="3" r:id="rId4"/>
    <sheet name="Ch9.1" sheetId="4" r:id="rId5"/>
    <sheet name="Ch9.2" sheetId="5" r:id="rId6"/>
    <sheet name="summ ch 5" sheetId="9" r:id="rId7"/>
  </sheets>
  <definedNames>
    <definedName name="_xlnm._FilterDatabase" localSheetId="5" hidden="1">Ch9.2!$E$1:$E$126</definedName>
    <definedName name="_xlnm.Print_Area" localSheetId="0">'Ch 5'!$A$1:$G$135</definedName>
    <definedName name="_xlnm.Print_Area" localSheetId="1">'Ch7 '!$A$1:$O$192</definedName>
    <definedName name="_xlnm.Print_Area" localSheetId="2">'Ch8'!$A$1:$I$87</definedName>
    <definedName name="_xlnm.Print_Area" localSheetId="3">'Ch9'!$A$1:$G$88</definedName>
    <definedName name="_xlnm.Print_Area" localSheetId="4" xml:space="preserve">            Ch9.1!$A$1:$F$45</definedName>
    <definedName name="_xlnm.Print_Area" localSheetId="5" xml:space="preserve">      Ch9.2!$A$1:$F$126</definedName>
    <definedName name="_xlnm.Print_Titles" localSheetId="0">'Ch 5'!$4:$5</definedName>
    <definedName name="_xlnm.Print_Titles" localSheetId="1">'Ch7 '!$3:$6</definedName>
    <definedName name="_xlnm.Print_Titles" localSheetId="2">'Ch8'!$5:$7</definedName>
    <definedName name="_xlnm.Print_Titles" localSheetId="3">'Ch9'!$4:$6</definedName>
    <definedName name="_xlnm.Print_Titles" localSheetId="5">Ch9.2!$4:$5</definedName>
  </definedNames>
  <calcPr calcId="124519"/>
  <fileRecoveryPr repairLoad="1"/>
</workbook>
</file>

<file path=xl/calcChain.xml><?xml version="1.0" encoding="utf-8"?>
<calcChain xmlns="http://schemas.openxmlformats.org/spreadsheetml/2006/main">
  <c r="D41" i="4"/>
  <c r="D111" i="5"/>
  <c r="E28" i="3"/>
  <c r="P88" i="11"/>
  <c r="D73" i="5"/>
  <c r="D117"/>
  <c r="D57"/>
  <c r="D93"/>
  <c r="D88"/>
  <c r="E45" i="2"/>
  <c r="D29" i="5"/>
  <c r="D41"/>
  <c r="E44" i="3"/>
  <c r="E62"/>
  <c r="E103" i="1"/>
  <c r="E63" i="2"/>
  <c r="D189" i="11"/>
  <c r="D7" i="9"/>
  <c r="E7"/>
  <c r="C7"/>
  <c r="F5"/>
  <c r="F7" s="1"/>
  <c r="F4"/>
  <c r="E6"/>
  <c r="E8" s="1"/>
  <c r="D6"/>
  <c r="D8" s="1"/>
  <c r="C6"/>
  <c r="C8" s="1"/>
  <c r="D148" i="11"/>
  <c r="E120" i="1"/>
  <c r="E132"/>
  <c r="E85" i="2"/>
  <c r="D114" i="11"/>
  <c r="E114" i="1"/>
  <c r="E29" i="2"/>
  <c r="E58" i="1"/>
  <c r="E57"/>
  <c r="E37"/>
  <c r="E21"/>
  <c r="C103"/>
  <c r="E56"/>
  <c r="E52"/>
  <c r="P106" i="11"/>
  <c r="P104"/>
  <c r="P102"/>
  <c r="P100"/>
  <c r="P96"/>
  <c r="O92"/>
  <c r="P90"/>
  <c r="D83"/>
  <c r="L79"/>
  <c r="D75"/>
  <c r="D67"/>
  <c r="D45"/>
  <c r="D37"/>
  <c r="D17"/>
  <c r="D112" i="5" l="1"/>
  <c r="F6" i="9"/>
  <c r="F8" s="1"/>
  <c r="D190" i="11"/>
  <c r="D84"/>
  <c r="D47"/>
  <c r="D123" i="5" l="1"/>
  <c r="D77"/>
  <c r="D89" s="1"/>
  <c r="D113" s="1"/>
  <c r="D62"/>
  <c r="D63" s="1"/>
  <c r="D37"/>
  <c r="D34"/>
  <c r="D30"/>
  <c r="D19"/>
  <c r="D14"/>
  <c r="D43" i="4"/>
  <c r="C43"/>
  <c r="E41"/>
  <c r="E39"/>
  <c r="B39" s="1"/>
  <c r="E37"/>
  <c r="B37" s="1"/>
  <c r="D27"/>
  <c r="C27"/>
  <c r="B27"/>
  <c r="D25"/>
  <c r="C25"/>
  <c r="C29" s="1"/>
  <c r="B25"/>
  <c r="D22"/>
  <c r="C22"/>
  <c r="B22"/>
  <c r="E22" s="1"/>
  <c r="E21"/>
  <c r="E20"/>
  <c r="D17"/>
  <c r="C17"/>
  <c r="B17"/>
  <c r="E16"/>
  <c r="E15"/>
  <c r="D12"/>
  <c r="C12"/>
  <c r="B12"/>
  <c r="E12" s="1"/>
  <c r="E11"/>
  <c r="E10"/>
  <c r="E25" s="1"/>
  <c r="E83" i="3"/>
  <c r="E84" i="2"/>
  <c r="E131" i="1"/>
  <c r="E97"/>
  <c r="E104" s="1"/>
  <c r="E85"/>
  <c r="D104" s="1"/>
  <c r="E69"/>
  <c r="C104" s="1"/>
  <c r="E48"/>
  <c r="E43"/>
  <c r="E44" s="1"/>
  <c r="E36"/>
  <c r="E33"/>
  <c r="E29"/>
  <c r="E20"/>
  <c r="E17"/>
  <c r="D103" s="1"/>
  <c r="E13"/>
  <c r="D124" i="5" l="1"/>
  <c r="D125" s="1"/>
  <c r="F41" i="4"/>
  <c r="F43" s="1"/>
  <c r="B41"/>
  <c r="B43" s="1"/>
  <c r="D42" i="5"/>
  <c r="D20"/>
  <c r="D43" s="1"/>
  <c r="F104" i="1"/>
  <c r="D105"/>
  <c r="C105"/>
  <c r="E84" i="3"/>
  <c r="E27" i="4"/>
  <c r="E29" s="1"/>
  <c r="E17"/>
  <c r="B29"/>
  <c r="D29"/>
  <c r="E43"/>
  <c r="E105" i="1"/>
  <c r="E98"/>
  <c r="E99" l="1"/>
  <c r="E133"/>
  <c r="F103"/>
  <c r="F105" s="1"/>
</calcChain>
</file>

<file path=xl/sharedStrings.xml><?xml version="1.0" encoding="utf-8"?>
<sst xmlns="http://schemas.openxmlformats.org/spreadsheetml/2006/main" count="2226" uniqueCount="981">
  <si>
    <t>CHAPTER- 5</t>
  </si>
  <si>
    <t>Sanctioned Hydro Projects for 12th Plan &amp; Beyond</t>
  </si>
  <si>
    <t>(Excluding projects under Ministry of New &amp; Renewable Energy)</t>
  </si>
  <si>
    <t>Sl.</t>
  </si>
  <si>
    <t>Name of Scheme</t>
  </si>
  <si>
    <t>State</t>
  </si>
  <si>
    <t>I.C.</t>
  </si>
  <si>
    <t>Benefits</t>
  </si>
  <si>
    <t xml:space="preserve">Date of </t>
  </si>
  <si>
    <t>Likely</t>
  </si>
  <si>
    <t>No.</t>
  </si>
  <si>
    <t>(No. x MW)</t>
  </si>
  <si>
    <t>(MW)</t>
  </si>
  <si>
    <t>Approval</t>
  </si>
  <si>
    <t>Commng.</t>
  </si>
  <si>
    <t>A.</t>
  </si>
  <si>
    <t xml:space="preserve">Hydro Capacity as per Programme of 12th Plan </t>
  </si>
  <si>
    <t>i)</t>
  </si>
  <si>
    <t>Commissioned during 12th Plan</t>
  </si>
  <si>
    <t xml:space="preserve">Commissioned during 2012-13 </t>
  </si>
  <si>
    <t>Central Sector</t>
  </si>
  <si>
    <t>1</t>
  </si>
  <si>
    <t>Chamera-III (NHPC)</t>
  </si>
  <si>
    <t>H.P.</t>
  </si>
  <si>
    <t>3x77</t>
  </si>
  <si>
    <t>01.09.05</t>
  </si>
  <si>
    <t>Chutak (NHPC)</t>
  </si>
  <si>
    <t>J&amp;K</t>
  </si>
  <si>
    <t>4x11</t>
  </si>
  <si>
    <t>24.08.06</t>
  </si>
  <si>
    <t>3a</t>
  </si>
  <si>
    <t>Teesta Low Dam-III (NHPC)</t>
  </si>
  <si>
    <t>W.B.</t>
  </si>
  <si>
    <t>4x33</t>
  </si>
  <si>
    <t>30.10.03</t>
  </si>
  <si>
    <t>Sub- total (Central Sector) :</t>
  </si>
  <si>
    <t>State Sector</t>
  </si>
  <si>
    <t>4a</t>
  </si>
  <si>
    <t xml:space="preserve">Bhawani Barrage  III </t>
  </si>
  <si>
    <t>T.N.</t>
  </si>
  <si>
    <t>2x15</t>
  </si>
  <si>
    <t>27.03.02</t>
  </si>
  <si>
    <t>5</t>
  </si>
  <si>
    <t xml:space="preserve">Myntdu </t>
  </si>
  <si>
    <t>Meghalaya</t>
  </si>
  <si>
    <t>2x42+ 1x42</t>
  </si>
  <si>
    <t>09.06.03</t>
  </si>
  <si>
    <t>Sub- total (State Sector) :</t>
  </si>
  <si>
    <t>Private Sector</t>
  </si>
  <si>
    <t>6</t>
  </si>
  <si>
    <t>Budhil</t>
  </si>
  <si>
    <t>2x35</t>
  </si>
  <si>
    <t>02.06.05</t>
  </si>
  <si>
    <t>Sub- total (Private Sector) :</t>
  </si>
  <si>
    <t xml:space="preserve">Total Commissioned 2012-13 </t>
  </si>
  <si>
    <t xml:space="preserve">Commissioned during 2013-14 </t>
  </si>
  <si>
    <t>3b</t>
  </si>
  <si>
    <t>Uri-II (NHPC)</t>
  </si>
  <si>
    <t>4x60</t>
  </si>
  <si>
    <t>Nimoo Bazgo (NHPC)</t>
  </si>
  <si>
    <t>3x15</t>
  </si>
  <si>
    <t>9a</t>
  </si>
  <si>
    <t>Parabati-III (NHPC)</t>
  </si>
  <si>
    <t>4x130</t>
  </si>
  <si>
    <t>09.11.05</t>
  </si>
  <si>
    <t>10a</t>
  </si>
  <si>
    <t>Rampur (SJVNL)</t>
  </si>
  <si>
    <t>6x68.67</t>
  </si>
  <si>
    <t>25.01.07</t>
  </si>
  <si>
    <t xml:space="preserve">Bhawani Barrage II </t>
  </si>
  <si>
    <t>11.06.99</t>
  </si>
  <si>
    <t>4b</t>
  </si>
  <si>
    <t>Chujachen</t>
  </si>
  <si>
    <t>Sikkim</t>
  </si>
  <si>
    <t>2x49.5</t>
  </si>
  <si>
    <t>30.11.04</t>
  </si>
  <si>
    <t xml:space="preserve">Total Commissioned 2013-14 </t>
  </si>
  <si>
    <t xml:space="preserve">Commissioned during 2014-15 </t>
  </si>
  <si>
    <t>9b</t>
  </si>
  <si>
    <t>10b</t>
  </si>
  <si>
    <t>13a</t>
  </si>
  <si>
    <t>Kol Dam (NTPC)</t>
  </si>
  <si>
    <t>4x200</t>
  </si>
  <si>
    <t>28.10.02</t>
  </si>
  <si>
    <t>Total Commissioned 2014-15</t>
  </si>
  <si>
    <t xml:space="preserve">Commissioned during 2015-16 </t>
  </si>
  <si>
    <t>13b</t>
  </si>
  <si>
    <t>2015-16</t>
  </si>
  <si>
    <t xml:space="preserve">Shrinagar </t>
  </si>
  <si>
    <t>Uttarakhand</t>
  </si>
  <si>
    <t>4x82.5</t>
  </si>
  <si>
    <t>14.06.2000</t>
  </si>
  <si>
    <t>ii)</t>
  </si>
  <si>
    <t>Under Execution</t>
  </si>
  <si>
    <t>Kishanganga (NHPC)</t>
  </si>
  <si>
    <t>3x110</t>
  </si>
  <si>
    <t>20.07.07</t>
  </si>
  <si>
    <t>2016-17</t>
  </si>
  <si>
    <t>Parbati St. II (NHPC)</t>
  </si>
  <si>
    <t>11.09.02</t>
  </si>
  <si>
    <t>2018-19</t>
  </si>
  <si>
    <t>Tapovan Vishnugad (NTPC)</t>
  </si>
  <si>
    <t>11/2006</t>
  </si>
  <si>
    <t>Teesta Low Dam-IV (NHPC)</t>
  </si>
  <si>
    <t>4x40</t>
  </si>
  <si>
    <t>30.09.05</t>
  </si>
  <si>
    <t>2015-17</t>
  </si>
  <si>
    <t>Subansiri Lower (NHPC)</t>
  </si>
  <si>
    <t>Ar. Pr.</t>
  </si>
  <si>
    <t>8x250</t>
  </si>
  <si>
    <t>09.09.03</t>
  </si>
  <si>
    <t>Kameng (NEEPCO)</t>
  </si>
  <si>
    <t>4x150</t>
  </si>
  <si>
    <t>02.12.04</t>
  </si>
  <si>
    <t>Pare (NEEPCO)</t>
  </si>
  <si>
    <t>2x55</t>
  </si>
  <si>
    <t>04.12.08</t>
  </si>
  <si>
    <t>Tuirial (NEEPCO)</t>
  </si>
  <si>
    <t>Mizoram</t>
  </si>
  <si>
    <t>2x30</t>
  </si>
  <si>
    <t>14.01.11</t>
  </si>
  <si>
    <t>- 16 -</t>
  </si>
  <si>
    <t>Baglihar- II</t>
  </si>
  <si>
    <t>3x150</t>
  </si>
  <si>
    <t>19.03.12</t>
  </si>
  <si>
    <t xml:space="preserve">Uhl-III </t>
  </si>
  <si>
    <t>3x33.33</t>
  </si>
  <si>
    <t>19.09.02</t>
  </si>
  <si>
    <t xml:space="preserve">Kashang -I </t>
  </si>
  <si>
    <t>1x65</t>
  </si>
  <si>
    <t>Nov, 01</t>
  </si>
  <si>
    <t xml:space="preserve">Kashang -II &amp; III </t>
  </si>
  <si>
    <t>2x65</t>
  </si>
  <si>
    <t>-</t>
  </si>
  <si>
    <t>2017-18</t>
  </si>
  <si>
    <t>Sainj</t>
  </si>
  <si>
    <t>29.12.10</t>
  </si>
  <si>
    <t>Swara Kuddu</t>
  </si>
  <si>
    <t>3x37</t>
  </si>
  <si>
    <t>10.11.04</t>
  </si>
  <si>
    <t>Nagarujana Sagar TR</t>
  </si>
  <si>
    <t>A.P.</t>
  </si>
  <si>
    <t>2x25</t>
  </si>
  <si>
    <t>17.01.05</t>
  </si>
  <si>
    <t>Lower Jurala</t>
  </si>
  <si>
    <t>Telangana</t>
  </si>
  <si>
    <t>6x40</t>
  </si>
  <si>
    <t>July, 2007</t>
  </si>
  <si>
    <t>Pulichintala</t>
  </si>
  <si>
    <t>4x30</t>
  </si>
  <si>
    <t>25.04.07</t>
  </si>
  <si>
    <t>Pallivasal</t>
  </si>
  <si>
    <t>Kerala</t>
  </si>
  <si>
    <t>Jan., 07</t>
  </si>
  <si>
    <t>Thottiyar</t>
  </si>
  <si>
    <t>1x30+1x10</t>
  </si>
  <si>
    <t>05.06.08</t>
  </si>
  <si>
    <t>New Umtru</t>
  </si>
  <si>
    <t>2x20</t>
  </si>
  <si>
    <t>Dec., 07</t>
  </si>
  <si>
    <t>Sorang</t>
  </si>
  <si>
    <t>2x50</t>
  </si>
  <si>
    <t>09.06.06</t>
  </si>
  <si>
    <t>Tidong-I</t>
  </si>
  <si>
    <t>28.07.06</t>
  </si>
  <si>
    <t>Tangu Romai- I</t>
  </si>
  <si>
    <t>2x22</t>
  </si>
  <si>
    <t>30.11.07</t>
  </si>
  <si>
    <t>Phata Byung</t>
  </si>
  <si>
    <t>2x38</t>
  </si>
  <si>
    <t>06.10.08</t>
  </si>
  <si>
    <t>Singoli Bhatwari</t>
  </si>
  <si>
    <t>3x33</t>
  </si>
  <si>
    <t>11.07.08</t>
  </si>
  <si>
    <t xml:space="preserve">Maheshwar  </t>
  </si>
  <si>
    <t>M.P.</t>
  </si>
  <si>
    <t>10x40</t>
  </si>
  <si>
    <t>30.12.96</t>
  </si>
  <si>
    <t>Teesta St. III</t>
  </si>
  <si>
    <t>6x200</t>
  </si>
  <si>
    <t>12.05.06</t>
  </si>
  <si>
    <t>Teesta St. VI</t>
  </si>
  <si>
    <t>4x125</t>
  </si>
  <si>
    <t>27.12.06</t>
  </si>
  <si>
    <t>Rangit-IV</t>
  </si>
  <si>
    <t>3x40</t>
  </si>
  <si>
    <t>06.07.07</t>
  </si>
  <si>
    <t>Jerethang Loop</t>
  </si>
  <si>
    <t>2x48</t>
  </si>
  <si>
    <t>26.08.06</t>
  </si>
  <si>
    <t>Bhasmey</t>
  </si>
  <si>
    <t>3x17</t>
  </si>
  <si>
    <t>Dec-08</t>
  </si>
  <si>
    <t>Total ii: 12th Plan-Under execution</t>
  </si>
  <si>
    <t>Total'A': 12th Plan (Comm. + Under Execution)</t>
  </si>
  <si>
    <t xml:space="preserve">SUMMARY- 12th Plan </t>
  </si>
  <si>
    <t>Central</t>
  </si>
  <si>
    <t>Private</t>
  </si>
  <si>
    <t>Total</t>
  </si>
  <si>
    <t>Commissioned</t>
  </si>
  <si>
    <t>Under Construction</t>
  </si>
  <si>
    <t>Total:  (12th Plan)</t>
  </si>
  <si>
    <t>B.</t>
  </si>
  <si>
    <t>Hydro Capacity for benefits beyond 12th Plan- Under Execution</t>
  </si>
  <si>
    <t>Tehri PSS (THDC)</t>
  </si>
  <si>
    <t>4x250</t>
  </si>
  <si>
    <t>18.07.06</t>
  </si>
  <si>
    <t>Lata Tapovan  (NTPC)</t>
  </si>
  <si>
    <t>3x57</t>
  </si>
  <si>
    <t>17.07.12</t>
  </si>
  <si>
    <t>2019-20</t>
  </si>
  <si>
    <t>Vishnugad Pipalkoti (THDC)</t>
  </si>
  <si>
    <t>4x111</t>
  </si>
  <si>
    <t>21.08.08</t>
  </si>
  <si>
    <t>Ramam-III (NTPC)</t>
  </si>
  <si>
    <t>West Bengal</t>
  </si>
  <si>
    <t>10.09.14</t>
  </si>
  <si>
    <t>Shahpurkandi</t>
  </si>
  <si>
    <t>Punjab</t>
  </si>
  <si>
    <t>3x33+3x33+1x8</t>
  </si>
  <si>
    <t>04.05.11</t>
  </si>
  <si>
    <t>Shongtom Karcham</t>
  </si>
  <si>
    <t>16.08.12</t>
  </si>
  <si>
    <t>Koyna Left Bank</t>
  </si>
  <si>
    <t>Maharashtra</t>
  </si>
  <si>
    <t>2x40</t>
  </si>
  <si>
    <t>20.02.04</t>
  </si>
  <si>
    <t>Ratle</t>
  </si>
  <si>
    <t>4x205+1x30</t>
  </si>
  <si>
    <t>19.12.12</t>
  </si>
  <si>
    <t xml:space="preserve">Bajoli  Holi
</t>
  </si>
  <si>
    <t>3x60</t>
  </si>
  <si>
    <t>30.12.11</t>
  </si>
  <si>
    <t>Chanju-I</t>
  </si>
  <si>
    <t>3x12</t>
  </si>
  <si>
    <t>24.04.10</t>
  </si>
  <si>
    <t>Tashiding</t>
  </si>
  <si>
    <t>2x48.5</t>
  </si>
  <si>
    <t>06.04.09</t>
  </si>
  <si>
    <t>Dikchu</t>
  </si>
  <si>
    <t>3x32</t>
  </si>
  <si>
    <t>21.10.11</t>
  </si>
  <si>
    <t>Rangit-II</t>
  </si>
  <si>
    <t>2x33</t>
  </si>
  <si>
    <t>10.02.10</t>
  </si>
  <si>
    <t>Rongnichu</t>
  </si>
  <si>
    <t>01.10.08</t>
  </si>
  <si>
    <t>Panan</t>
  </si>
  <si>
    <t>4x75</t>
  </si>
  <si>
    <t>07.03.11</t>
  </si>
  <si>
    <t>16</t>
  </si>
  <si>
    <t>Gongri</t>
  </si>
  <si>
    <t>Ar. Pradesh</t>
  </si>
  <si>
    <t>2x72</t>
  </si>
  <si>
    <t>04.02.13</t>
  </si>
  <si>
    <t>Total 'B': Beyond 12th Plan-Under execution</t>
  </si>
  <si>
    <t>Total: Under Execution</t>
  </si>
  <si>
    <t>- 17 -</t>
  </si>
  <si>
    <t>CHAPTER 8</t>
  </si>
  <si>
    <t xml:space="preserve">Status of Environmental and Forest Clearance of  H.E. Projects  for </t>
  </si>
  <si>
    <t xml:space="preserve">benefits in 12th Plan &amp; beyond </t>
  </si>
  <si>
    <t>Name of</t>
  </si>
  <si>
    <t>Capacity</t>
  </si>
  <si>
    <t>Date of</t>
  </si>
  <si>
    <t>Project</t>
  </si>
  <si>
    <t>(No.xMW)</t>
  </si>
  <si>
    <t>Clearance</t>
  </si>
  <si>
    <t>Env.</t>
  </si>
  <si>
    <t>Forest</t>
  </si>
  <si>
    <t>11.02.04</t>
  </si>
  <si>
    <t>13.08.04</t>
  </si>
  <si>
    <t>Not Reqd.</t>
  </si>
  <si>
    <t>2</t>
  </si>
  <si>
    <t>10.10.03</t>
  </si>
  <si>
    <t>10.03.05</t>
  </si>
  <si>
    <t>08.06.04</t>
  </si>
  <si>
    <t>3</t>
  </si>
  <si>
    <t>23.04.04</t>
  </si>
  <si>
    <t>17.11.05</t>
  </si>
  <si>
    <t>4</t>
  </si>
  <si>
    <t>25.06.02</t>
  </si>
  <si>
    <t>16.07.03</t>
  </si>
  <si>
    <t>07.04.04</t>
  </si>
  <si>
    <t>16.03.04</t>
  </si>
  <si>
    <t>30.05.05</t>
  </si>
  <si>
    <t>12.11.03</t>
  </si>
  <si>
    <t>16.04.05</t>
  </si>
  <si>
    <t>13.06.05</t>
  </si>
  <si>
    <t>7</t>
  </si>
  <si>
    <t>Ram Pur (SJVNL)</t>
  </si>
  <si>
    <t>16.12.05</t>
  </si>
  <si>
    <t>31.03.06</t>
  </si>
  <si>
    <t>07.04.06</t>
  </si>
  <si>
    <t>30.06.02</t>
  </si>
  <si>
    <t>10.05.2000</t>
  </si>
  <si>
    <t>23.11.2000</t>
  </si>
  <si>
    <t xml:space="preserve">Bhawani Kattlai Barrage-II </t>
  </si>
  <si>
    <t>02.01.86</t>
  </si>
  <si>
    <t xml:space="preserve">Bhawani Kattlai Barrage- III </t>
  </si>
  <si>
    <t>Myntdu</t>
  </si>
  <si>
    <t>2x42</t>
  </si>
  <si>
    <t>20.09.99</t>
  </si>
  <si>
    <t>26.09.01</t>
  </si>
  <si>
    <t>19.06.01</t>
  </si>
  <si>
    <t>28.02.06</t>
  </si>
  <si>
    <t>19.04.06</t>
  </si>
  <si>
    <t>09.09.05</t>
  </si>
  <si>
    <t>09.01.06</t>
  </si>
  <si>
    <t xml:space="preserve">Srinagar </t>
  </si>
  <si>
    <t>Utt.</t>
  </si>
  <si>
    <t>27.07.99</t>
  </si>
  <si>
    <t>17.04.06</t>
  </si>
  <si>
    <t>20.07.05</t>
  </si>
  <si>
    <t>31.08.05</t>
  </si>
  <si>
    <t>09.03.06</t>
  </si>
  <si>
    <t>27.05.08</t>
  </si>
  <si>
    <t>14.01.09</t>
  </si>
  <si>
    <t>Parbati-II (NHPC)</t>
  </si>
  <si>
    <t>2x400</t>
  </si>
  <si>
    <t>03.01.01</t>
  </si>
  <si>
    <t>04.06.01</t>
  </si>
  <si>
    <t>11.08.99</t>
  </si>
  <si>
    <t>Tehri PSS</t>
  </si>
  <si>
    <t>10.10.88</t>
  </si>
  <si>
    <t>19.07.90</t>
  </si>
  <si>
    <t>04.06.87</t>
  </si>
  <si>
    <t>11.08.04</t>
  </si>
  <si>
    <t>08.02.05</t>
  </si>
  <si>
    <t>22.04.06</t>
  </si>
  <si>
    <t>Lata Tapovan (NTPC)</t>
  </si>
  <si>
    <t>08.02.06</t>
  </si>
  <si>
    <t>21.02.07</t>
  </si>
  <si>
    <t>30.04.07</t>
  </si>
  <si>
    <t>Vishnugad ipalkoti (THDC)</t>
  </si>
  <si>
    <t>09/2006</t>
  </si>
  <si>
    <t>22.08.07</t>
  </si>
  <si>
    <t>28.05.13</t>
  </si>
  <si>
    <t>23.12.03</t>
  </si>
  <si>
    <t>31.03.05</t>
  </si>
  <si>
    <t>12.01.05</t>
  </si>
  <si>
    <t>Ar. Pr./ Ass</t>
  </si>
  <si>
    <t>13.01.03</t>
  </si>
  <si>
    <t>12.10.04</t>
  </si>
  <si>
    <t>30.04.91</t>
  </si>
  <si>
    <t>29.03.01</t>
  </si>
  <si>
    <t>03.08.2000</t>
  </si>
  <si>
    <t>24.09.07</t>
  </si>
  <si>
    <t>13.09.06</t>
  </si>
  <si>
    <t>14.03.08</t>
  </si>
  <si>
    <t>Ramam-III</t>
  </si>
  <si>
    <t>12.09.06</t>
  </si>
  <si>
    <t>17.08.07</t>
  </si>
  <si>
    <t>18.10.08</t>
  </si>
  <si>
    <t>Sub-total (Central Sector):</t>
  </si>
  <si>
    <t>Baglihar-II</t>
  </si>
  <si>
    <t>08/2009</t>
  </si>
  <si>
    <t>18.11.81</t>
  </si>
  <si>
    <t>Uhl-III</t>
  </si>
  <si>
    <t>15.11.02</t>
  </si>
  <si>
    <t>20.12.02</t>
  </si>
  <si>
    <t>26.09.03</t>
  </si>
  <si>
    <t>Sawara Kuddu</t>
  </si>
  <si>
    <t>June, 07</t>
  </si>
  <si>
    <t>May, 07</t>
  </si>
  <si>
    <t>June, 06</t>
  </si>
  <si>
    <t>Kashang-I</t>
  </si>
  <si>
    <t>2x32.5</t>
  </si>
  <si>
    <t>23.06.04</t>
  </si>
  <si>
    <t>31.07.08</t>
  </si>
  <si>
    <t>16.04.10</t>
  </si>
  <si>
    <t>14.01.13</t>
  </si>
  <si>
    <t>2009</t>
  </si>
  <si>
    <t>04.05.09</t>
  </si>
  <si>
    <t>26.10.09</t>
  </si>
  <si>
    <t>Shongtong Karcham</t>
  </si>
  <si>
    <t>16.8.12</t>
  </si>
  <si>
    <t>19.05.11</t>
  </si>
  <si>
    <t>22.03.11</t>
  </si>
  <si>
    <t>Koyna Left Bank PSS</t>
  </si>
  <si>
    <t>Mah.</t>
  </si>
  <si>
    <t>16.05.07</t>
  </si>
  <si>
    <t>Nagarjuna Sagar T Pool</t>
  </si>
  <si>
    <t>14.06.01</t>
  </si>
  <si>
    <t>11.04.01</t>
  </si>
  <si>
    <t>09.06.2005</t>
  </si>
  <si>
    <t>20.10.2006</t>
  </si>
  <si>
    <t>24.07.07</t>
  </si>
  <si>
    <t>04.05.07</t>
  </si>
  <si>
    <t>Pallivasal Extn.</t>
  </si>
  <si>
    <t>31.01.07</t>
  </si>
  <si>
    <t>11.07.07</t>
  </si>
  <si>
    <t>1x30 + 1x10</t>
  </si>
  <si>
    <t>13.03.06</t>
  </si>
  <si>
    <t>27.09.05</t>
  </si>
  <si>
    <t>Sub-total (State Sector):</t>
  </si>
  <si>
    <t>4x205=1x30</t>
  </si>
  <si>
    <t>12.12.12</t>
  </si>
  <si>
    <t>27.04.12</t>
  </si>
  <si>
    <t>07.09.06</t>
  </si>
  <si>
    <t>Nov, 06</t>
  </si>
  <si>
    <t>18.06.08</t>
  </si>
  <si>
    <t>23.07.07</t>
  </si>
  <si>
    <t>01.05.09</t>
  </si>
  <si>
    <t>19.01.10</t>
  </si>
  <si>
    <t>Bajoli Holi</t>
  </si>
  <si>
    <t>24.01.11</t>
  </si>
  <si>
    <t>08.07.11</t>
  </si>
  <si>
    <t>Chanju</t>
  </si>
  <si>
    <t>20.04.11</t>
  </si>
  <si>
    <t>17.02.11</t>
  </si>
  <si>
    <t>24.08.07</t>
  </si>
  <si>
    <t>16.01.09</t>
  </si>
  <si>
    <t xml:space="preserve">Maheshwar </t>
  </si>
  <si>
    <t>07.01.94</t>
  </si>
  <si>
    <t>29.09.06</t>
  </si>
  <si>
    <t>04.08.06</t>
  </si>
  <si>
    <t>02.11.07</t>
  </si>
  <si>
    <t>21.09.06</t>
  </si>
  <si>
    <t>25.04.08</t>
  </si>
  <si>
    <t>26.12.07</t>
  </si>
  <si>
    <t>Jorethang Loop</t>
  </si>
  <si>
    <t>26.07.07</t>
  </si>
  <si>
    <t>12.05.08</t>
  </si>
  <si>
    <t>15.05.07</t>
  </si>
  <si>
    <t>13.09.10</t>
  </si>
  <si>
    <t>29.07.10</t>
  </si>
  <si>
    <t>06.04.10</t>
  </si>
  <si>
    <t>01.04.08</t>
  </si>
  <si>
    <t>22.01.10</t>
  </si>
  <si>
    <t>Rangit- II</t>
  </si>
  <si>
    <t>22.10.10</t>
  </si>
  <si>
    <t>10.2.10</t>
  </si>
  <si>
    <t>04.04.07</t>
  </si>
  <si>
    <t>18.05.09</t>
  </si>
  <si>
    <t>02.01.07</t>
  </si>
  <si>
    <t>21.09.10</t>
  </si>
  <si>
    <t>07.09.12</t>
  </si>
  <si>
    <t>19.03.13</t>
  </si>
  <si>
    <t>Sub-total (Private Sector):</t>
  </si>
  <si>
    <t>Total : Under Execution</t>
  </si>
  <si>
    <t>-42-</t>
  </si>
  <si>
    <t>Chapter 9</t>
  </si>
  <si>
    <t xml:space="preserve">Status of  Civil Package Award (First Package) of   H.E. Projects </t>
  </si>
  <si>
    <t xml:space="preserve">for 12th Plan &amp; beyond </t>
  </si>
  <si>
    <t xml:space="preserve">  Name of Project</t>
  </si>
  <si>
    <t xml:space="preserve"> State</t>
  </si>
  <si>
    <t>Date of CCEA/</t>
  </si>
  <si>
    <t>Date of letter</t>
  </si>
  <si>
    <t xml:space="preserve">  (MW)</t>
  </si>
  <si>
    <t>Investment</t>
  </si>
  <si>
    <t>of award</t>
  </si>
  <si>
    <t>Decision</t>
  </si>
  <si>
    <t>(First Package)</t>
  </si>
  <si>
    <t>21.09.05</t>
  </si>
  <si>
    <t>23.09.06</t>
  </si>
  <si>
    <t>Teesta Low Dam-III(NHPC)</t>
  </si>
  <si>
    <t>28.10.03</t>
  </si>
  <si>
    <t xml:space="preserve">Parbati-III (NHPC) </t>
  </si>
  <si>
    <t xml:space="preserve">  4x130</t>
  </si>
  <si>
    <t>15.12.05</t>
  </si>
  <si>
    <t>01.02.07</t>
  </si>
  <si>
    <t>8</t>
  </si>
  <si>
    <t>12/2003</t>
  </si>
  <si>
    <t>9</t>
  </si>
  <si>
    <t>Bhawani Kattlai Barrage-II</t>
  </si>
  <si>
    <t xml:space="preserve">  2x15</t>
  </si>
  <si>
    <t>03.02.06</t>
  </si>
  <si>
    <t>10</t>
  </si>
  <si>
    <t>Bhawani Kattlai Barrage-III</t>
  </si>
  <si>
    <t>03/04</t>
  </si>
  <si>
    <t>11</t>
  </si>
  <si>
    <t>12</t>
  </si>
  <si>
    <t>26.12.05</t>
  </si>
  <si>
    <t>13</t>
  </si>
  <si>
    <t>12.08.06</t>
  </si>
  <si>
    <t>14</t>
  </si>
  <si>
    <t>Uttaranchal</t>
  </si>
  <si>
    <t xml:space="preserve">  4x82.5</t>
  </si>
  <si>
    <t>06/2007</t>
  </si>
  <si>
    <t>22.01.09</t>
  </si>
  <si>
    <t xml:space="preserve">Parbati-II (NHPC) </t>
  </si>
  <si>
    <t xml:space="preserve">  4x200</t>
  </si>
  <si>
    <t>09/02</t>
  </si>
  <si>
    <t>Tehri PSP</t>
  </si>
  <si>
    <t>23.06.11</t>
  </si>
  <si>
    <t>11/06</t>
  </si>
  <si>
    <t>08/2012</t>
  </si>
  <si>
    <t>17.08.12</t>
  </si>
  <si>
    <t>17.01.14</t>
  </si>
  <si>
    <t>Teesta Low Dam-IV(NHPC)</t>
  </si>
  <si>
    <t>10.05.06</t>
  </si>
  <si>
    <t>Ar.Pr./  Assam</t>
  </si>
  <si>
    <t>19.12.03</t>
  </si>
  <si>
    <t>08.12.04</t>
  </si>
  <si>
    <t>31.08.09</t>
  </si>
  <si>
    <t>07.07.98                                14.01.11(RCE)</t>
  </si>
  <si>
    <t xml:space="preserve">30.08.02 </t>
  </si>
  <si>
    <t>31.03.12</t>
  </si>
  <si>
    <t>11.02.13</t>
  </si>
  <si>
    <t>15</t>
  </si>
  <si>
    <t>02.04.03</t>
  </si>
  <si>
    <t>06/07</t>
  </si>
  <si>
    <t>17.07.07</t>
  </si>
  <si>
    <t>17</t>
  </si>
  <si>
    <t xml:space="preserve">  2x32.5</t>
  </si>
  <si>
    <t>11/01</t>
  </si>
  <si>
    <t>09.04.09</t>
  </si>
  <si>
    <t>18</t>
  </si>
  <si>
    <t>11/2001</t>
  </si>
  <si>
    <t>11.11.10</t>
  </si>
  <si>
    <t>19</t>
  </si>
  <si>
    <t>02.08.10</t>
  </si>
  <si>
    <t>20</t>
  </si>
  <si>
    <t>Shongton Karcham</t>
  </si>
  <si>
    <t>04.08.12</t>
  </si>
  <si>
    <t>21</t>
  </si>
  <si>
    <t>20.06.07</t>
  </si>
  <si>
    <t>22</t>
  </si>
  <si>
    <t>19.05.05</t>
  </si>
  <si>
    <t>23</t>
  </si>
  <si>
    <t>01.08.07</t>
  </si>
  <si>
    <t>24</t>
  </si>
  <si>
    <t>07/07</t>
  </si>
  <si>
    <t>10.02.08</t>
  </si>
  <si>
    <t>25</t>
  </si>
  <si>
    <t>26</t>
  </si>
  <si>
    <t>22.12.08</t>
  </si>
  <si>
    <t>27</t>
  </si>
  <si>
    <t>Dec-07</t>
  </si>
  <si>
    <t>20.12.07</t>
  </si>
  <si>
    <t>28</t>
  </si>
  <si>
    <t>04.07.13</t>
  </si>
  <si>
    <t>29</t>
  </si>
  <si>
    <t>06/06</t>
  </si>
  <si>
    <t>30</t>
  </si>
  <si>
    <t>07.11.08</t>
  </si>
  <si>
    <t>31</t>
  </si>
  <si>
    <t>29.05.13</t>
  </si>
  <si>
    <t>32</t>
  </si>
  <si>
    <t>2014-15</t>
  </si>
  <si>
    <t>14.06.10</t>
  </si>
  <si>
    <t>33</t>
  </si>
  <si>
    <t>23.07.11</t>
  </si>
  <si>
    <t>34</t>
  </si>
  <si>
    <t>12.04.08</t>
  </si>
  <si>
    <t>35</t>
  </si>
  <si>
    <t>20.06.08</t>
  </si>
  <si>
    <t>36</t>
  </si>
  <si>
    <t xml:space="preserve">  M.P.</t>
  </si>
  <si>
    <t xml:space="preserve"> 10x40</t>
  </si>
  <si>
    <t>22.02.97</t>
  </si>
  <si>
    <t>37</t>
  </si>
  <si>
    <t>18.04.07</t>
  </si>
  <si>
    <t>38</t>
  </si>
  <si>
    <t>03/2007</t>
  </si>
  <si>
    <t>39</t>
  </si>
  <si>
    <t>22.11.07</t>
  </si>
  <si>
    <t>40</t>
  </si>
  <si>
    <t>09.03.09</t>
  </si>
  <si>
    <t>41</t>
  </si>
  <si>
    <t>12.04.10</t>
  </si>
  <si>
    <t>42</t>
  </si>
  <si>
    <t>28.03.11</t>
  </si>
  <si>
    <t>43</t>
  </si>
  <si>
    <t>44</t>
  </si>
  <si>
    <t>24.10.11</t>
  </si>
  <si>
    <t>45</t>
  </si>
  <si>
    <t>07.04.10</t>
  </si>
  <si>
    <t>46</t>
  </si>
  <si>
    <t>22.02.14</t>
  </si>
  <si>
    <t>22.12.11</t>
  </si>
  <si>
    <t>Total  -Under Execution:</t>
  </si>
  <si>
    <t>Additional</t>
  </si>
  <si>
    <t>Demwe Lower</t>
  </si>
  <si>
    <t>5x342+1x40</t>
  </si>
  <si>
    <t>20.11.09</t>
  </si>
  <si>
    <t>12/2010</t>
  </si>
  <si>
    <t xml:space="preserve"> (Works on the project yet to start for want of Financial Closure.</t>
  </si>
  <si>
    <t>- 43-</t>
  </si>
  <si>
    <t>CHAPTER 9.1</t>
  </si>
  <si>
    <t>Ordering Status of TG sets for H. E. Projects for 12th Plan &amp; Beyond</t>
  </si>
  <si>
    <t>Summary- 12th Plan</t>
  </si>
  <si>
    <t>Sector</t>
  </si>
  <si>
    <t>BHEL</t>
  </si>
  <si>
    <t>China</t>
  </si>
  <si>
    <t>Others</t>
  </si>
  <si>
    <t>Sub-total (Central)</t>
  </si>
  <si>
    <t>Sub-total (State)</t>
  </si>
  <si>
    <t>Sub-total (Private)</t>
  </si>
  <si>
    <t>Total: Commissioned</t>
  </si>
  <si>
    <t>Total- 12th Plan</t>
  </si>
  <si>
    <t>Summary- Under Execution- 12th Plan &amp; Beyond</t>
  </si>
  <si>
    <t>Capacity Ordered</t>
  </si>
  <si>
    <t>Not yet ordered</t>
  </si>
  <si>
    <t>- 44 -</t>
  </si>
  <si>
    <t>CHAPTER 9.2</t>
  </si>
  <si>
    <t>Ordering Status of TG sets of  H.E. Projects</t>
  </si>
  <si>
    <t>for  12th Plan &amp; beyond.</t>
  </si>
  <si>
    <t>Name of the</t>
  </si>
  <si>
    <t xml:space="preserve">Benefits </t>
  </si>
  <si>
    <t>Make/Supplier</t>
  </si>
  <si>
    <t>Project/State</t>
  </si>
  <si>
    <t>(No.x MW)</t>
  </si>
  <si>
    <t>of TG set</t>
  </si>
  <si>
    <t>Order</t>
  </si>
  <si>
    <t>BHEL Units</t>
  </si>
  <si>
    <t>Chutak (NHPC) J&amp;K</t>
  </si>
  <si>
    <t>16.08.07</t>
  </si>
  <si>
    <t>Nimoo Bazgo (NHPC) J&amp;K</t>
  </si>
  <si>
    <t>12.06.07</t>
  </si>
  <si>
    <t>Parabati-III (NHPC) HP</t>
  </si>
  <si>
    <t>29.12.06</t>
  </si>
  <si>
    <t>Ram Pur (SJVNL), H.P.</t>
  </si>
  <si>
    <t>16.09.08</t>
  </si>
  <si>
    <t>Kol Dam (NTPC), H.P.</t>
  </si>
  <si>
    <t>BHEL, Toshiba &amp; Marubeni</t>
  </si>
  <si>
    <t>07/2004</t>
  </si>
  <si>
    <t>Sub-total- BHEL</t>
  </si>
  <si>
    <t>Other Units</t>
  </si>
  <si>
    <t>Uri-II (NHPC), J&amp;K</t>
  </si>
  <si>
    <t>Alstom, India &amp; France</t>
  </si>
  <si>
    <t>Chamera-III (NHPC) HP</t>
  </si>
  <si>
    <t>M/s Alstom, India &amp; France</t>
  </si>
  <si>
    <t>23.01.07</t>
  </si>
  <si>
    <r>
      <t>Teesta Low Dam-III (NHPC),</t>
    </r>
    <r>
      <rPr>
        <sz val="10"/>
        <rFont val="Times New Roman"/>
        <family val="1"/>
      </rPr>
      <t xml:space="preserve"> </t>
    </r>
    <r>
      <rPr>
        <sz val="12"/>
        <rFont val="Times New Roman"/>
        <family val="1"/>
      </rPr>
      <t>W.B.</t>
    </r>
  </si>
  <si>
    <t>VA Tech, India</t>
  </si>
  <si>
    <t>30.07.04</t>
  </si>
  <si>
    <t>Sub-total- Other units</t>
  </si>
  <si>
    <t>Bhawani  Barrage II ,T.N.</t>
  </si>
  <si>
    <t>Litostroj Slovania                      Koncar, Croatia</t>
  </si>
  <si>
    <t>Bhawani Barrage III, T.N.</t>
  </si>
  <si>
    <t xml:space="preserve">Litostroj Slovania </t>
  </si>
  <si>
    <t>15.11.06</t>
  </si>
  <si>
    <t>Koncar, Croatia</t>
  </si>
  <si>
    <t>Myntdu, (Meghalaya)</t>
  </si>
  <si>
    <t>V.A. Tech, India</t>
  </si>
  <si>
    <t>30.11.05</t>
  </si>
  <si>
    <t>Srinagar (Uttarakhand)</t>
  </si>
  <si>
    <t>04/2007</t>
  </si>
  <si>
    <t xml:space="preserve">Sub-total- BHEL </t>
  </si>
  <si>
    <t>Chineese</t>
  </si>
  <si>
    <t>Budhil (H.P.)</t>
  </si>
  <si>
    <t>Dongfang Elec.Corporation, China</t>
  </si>
  <si>
    <t>12.07.06</t>
  </si>
  <si>
    <t>Sub-total- Chineese</t>
  </si>
  <si>
    <t>Chujachen (Sikkim)</t>
  </si>
  <si>
    <t>Alstom, India</t>
  </si>
  <si>
    <t>20.12.06</t>
  </si>
  <si>
    <t>Under Execution for benefits during 12th Plan &amp; beyond</t>
  </si>
  <si>
    <t>Units ordered</t>
  </si>
  <si>
    <t>Parbati-II (NHPC),(H.P.</t>
  </si>
  <si>
    <t>24.12.02</t>
  </si>
  <si>
    <t>Kishanganga (NHPC), J&amp;K</t>
  </si>
  <si>
    <t>Tapovan Vishnugad (NTPC), Utt.</t>
  </si>
  <si>
    <t>01/2008</t>
  </si>
  <si>
    <t>Lata Tapovan, Uttarakhand</t>
  </si>
  <si>
    <t>12/2012</t>
  </si>
  <si>
    <t>Teesta Low Dam-IV (NHPC), W.B.</t>
  </si>
  <si>
    <t>10.05.07</t>
  </si>
  <si>
    <t>Kameng (NEEPCO), Ar. Pr.</t>
  </si>
  <si>
    <t xml:space="preserve">BHEL </t>
  </si>
  <si>
    <t xml:space="preserve">03.12.04 </t>
  </si>
  <si>
    <t>Tuirial (NEEPCO), Mizoram</t>
  </si>
  <si>
    <t>25.10.03 &amp; 01.08.11(Rev)</t>
  </si>
  <si>
    <t>18.11.14</t>
  </si>
  <si>
    <t>Tehri PSP (THDC)</t>
  </si>
  <si>
    <t>Alstom, France</t>
  </si>
  <si>
    <t>Subansiri Lower (NHPC), Ar. Pradesh</t>
  </si>
  <si>
    <t>Alstom, France &amp; India</t>
  </si>
  <si>
    <t>11.02.05</t>
  </si>
  <si>
    <t>Pare (NEEPCO), Ar. Pr.</t>
  </si>
  <si>
    <t>Andritz Hydro, India</t>
  </si>
  <si>
    <t>01.10.10</t>
  </si>
  <si>
    <t>Sub-total- Others</t>
  </si>
  <si>
    <t>- 45 -</t>
  </si>
  <si>
    <t>Uhl-III (H.P.)</t>
  </si>
  <si>
    <t>15.02.07</t>
  </si>
  <si>
    <t>Nagarjuna Sagar Tail, AP</t>
  </si>
  <si>
    <t>03.05.06</t>
  </si>
  <si>
    <t>Pulichintala, Telangana</t>
  </si>
  <si>
    <t>25.05.07</t>
  </si>
  <si>
    <t>Shahpurkandi, Punjab</t>
  </si>
  <si>
    <t>28.02.14</t>
  </si>
  <si>
    <t>Pallivasal, Kerala</t>
  </si>
  <si>
    <t>Dongfang Elec.Corp., China</t>
  </si>
  <si>
    <t>Thottiyar, Kerala</t>
  </si>
  <si>
    <t>Chongqing, China</t>
  </si>
  <si>
    <t>OTHER UNITS</t>
  </si>
  <si>
    <t>Baglihar-II, J&amp;K</t>
  </si>
  <si>
    <t>Voith-Andritz consortium, Germany &amp; India</t>
  </si>
  <si>
    <t>Kashang-I (H.P.)</t>
  </si>
  <si>
    <t>01.12.10</t>
  </si>
  <si>
    <t>Kashang -II &amp; III , H.P.</t>
  </si>
  <si>
    <t>Sawara Kuddu, H.P.</t>
  </si>
  <si>
    <t>05.02.09</t>
  </si>
  <si>
    <t>Sainj, H.P.</t>
  </si>
  <si>
    <t xml:space="preserve">Voith Hydro, India </t>
  </si>
  <si>
    <t>17.08.11</t>
  </si>
  <si>
    <t>Koyna Left Bank PSS, Maharashtra</t>
  </si>
  <si>
    <t>16.12.10</t>
  </si>
  <si>
    <t>Lower Jurala, Telangana</t>
  </si>
  <si>
    <t>09.06.08</t>
  </si>
  <si>
    <t>New Umtru, Meghalaya</t>
  </si>
  <si>
    <t>25.02.09</t>
  </si>
  <si>
    <t>Maheshwar (M.P.)</t>
  </si>
  <si>
    <t>4x100</t>
  </si>
  <si>
    <t>25.06.07</t>
  </si>
  <si>
    <t>Ratle (J&amp;K)</t>
  </si>
  <si>
    <t>31.12.12</t>
  </si>
  <si>
    <t>Sorang (H.P.)</t>
  </si>
  <si>
    <t>Voith Siemens, India</t>
  </si>
  <si>
    <t>Tidong-I, H.P.</t>
  </si>
  <si>
    <t>28.02.11</t>
  </si>
  <si>
    <t>Tangu Romai- I, H.P.</t>
  </si>
  <si>
    <t>17.04.13</t>
  </si>
  <si>
    <t>Chanju-I, H.P.</t>
  </si>
  <si>
    <t>B Fouress, India</t>
  </si>
  <si>
    <t>21.09.11</t>
  </si>
  <si>
    <t>Phata Byung, (Uttarakhand)</t>
  </si>
  <si>
    <t>Singoli Bhatwari, Uttarakhand</t>
  </si>
  <si>
    <t>Voith Hydro, India</t>
  </si>
  <si>
    <t>15.06.11</t>
  </si>
  <si>
    <t>Teesta St. III, (Sikkim)</t>
  </si>
  <si>
    <t>18.10.07</t>
  </si>
  <si>
    <t>Rangit-IV, Sikkim</t>
  </si>
  <si>
    <t>28.08.09</t>
  </si>
  <si>
    <t>Bhasmey, Sikkim</t>
  </si>
  <si>
    <t>14.04.10</t>
  </si>
  <si>
    <t>Jorethang Loop, Sikkim</t>
  </si>
  <si>
    <t>1.12.09</t>
  </si>
  <si>
    <t>Teesta St. VI, Sikkim</t>
  </si>
  <si>
    <t>04/2009</t>
  </si>
  <si>
    <t>Tashiding, Sikkim</t>
  </si>
  <si>
    <t>21.05.10</t>
  </si>
  <si>
    <t>Rongnichu, Sikkim</t>
  </si>
  <si>
    <t>28.09.11</t>
  </si>
  <si>
    <t>Dikchu, Sikkim</t>
  </si>
  <si>
    <t>07/2011</t>
  </si>
  <si>
    <t>Total (Units Ordered):</t>
  </si>
  <si>
    <t>Units not yet ordered</t>
  </si>
  <si>
    <t>Shontong Karcham, H.P.</t>
  </si>
  <si>
    <t>Bajoli Holi, H.P.</t>
  </si>
  <si>
    <t>Rangit-II, Sikkim</t>
  </si>
  <si>
    <t>Panan, Sikkim</t>
  </si>
  <si>
    <t>Gongri, Ar. Pradesh</t>
  </si>
  <si>
    <t>Total: (Units not yet ordered)</t>
  </si>
  <si>
    <t>Total: Under execution</t>
  </si>
  <si>
    <t>- 46-</t>
  </si>
  <si>
    <t>CHAPTER  7</t>
  </si>
  <si>
    <t xml:space="preserve">Financial Status of  H.E. Projects 12th Plan and Beyond </t>
  </si>
  <si>
    <t>Rs. Lakhs</t>
  </si>
  <si>
    <t>Name of project</t>
  </si>
  <si>
    <t>Sancd.</t>
  </si>
  <si>
    <t>Latest/</t>
  </si>
  <si>
    <t>Expend.</t>
  </si>
  <si>
    <t>cumm exp upto for curr year 09-15</t>
  </si>
  <si>
    <t>(State)</t>
  </si>
  <si>
    <t>Cost</t>
  </si>
  <si>
    <t>Ant.</t>
  </si>
  <si>
    <t>During</t>
  </si>
  <si>
    <t>(PL)</t>
  </si>
  <si>
    <t>upto</t>
  </si>
  <si>
    <t xml:space="preserve">   </t>
  </si>
  <si>
    <t>Mar,08</t>
  </si>
  <si>
    <t>Mar,09</t>
  </si>
  <si>
    <t>Mar,10</t>
  </si>
  <si>
    <t>Mar,11</t>
  </si>
  <si>
    <t>Mar,12</t>
  </si>
  <si>
    <t>Mar,13</t>
  </si>
  <si>
    <t>Mar,14</t>
  </si>
  <si>
    <t>Mar,15</t>
  </si>
  <si>
    <t>(Upto)</t>
  </si>
  <si>
    <t>i) Commissioned during 11th Plan</t>
  </si>
  <si>
    <t>Sewa -II (NHPC)</t>
  </si>
  <si>
    <t>106312</t>
  </si>
  <si>
    <t>(9/02)</t>
  </si>
  <si>
    <t>(Jun-12)</t>
  </si>
  <si>
    <t>Koteshwar (THDC)</t>
  </si>
  <si>
    <t>2386.41</t>
  </si>
  <si>
    <t>(Uttarakhand)</t>
  </si>
  <si>
    <t>(10/99)</t>
  </si>
  <si>
    <t>(03/12)</t>
  </si>
  <si>
    <t>(Dec-14)</t>
  </si>
  <si>
    <t xml:space="preserve">Omkareshwar (NHDC) </t>
  </si>
  <si>
    <t>8x65</t>
  </si>
  <si>
    <t>(11/2002)</t>
  </si>
  <si>
    <t>(11/2008)</t>
  </si>
  <si>
    <t>Teesta V (NHPC)</t>
  </si>
  <si>
    <t>3x170</t>
  </si>
  <si>
    <t>(Sikkim)</t>
  </si>
  <si>
    <t>(04/99)</t>
  </si>
  <si>
    <t>(04/08)</t>
  </si>
  <si>
    <t>Sub-total:Central Sector</t>
  </si>
  <si>
    <t>Baglihar-I (J&amp;K)</t>
  </si>
  <si>
    <t>(1997)</t>
  </si>
  <si>
    <t>(2008)</t>
  </si>
  <si>
    <t>(May-09)</t>
  </si>
  <si>
    <t xml:space="preserve">Maneri Bhali-II </t>
  </si>
  <si>
    <t xml:space="preserve"> 4x76</t>
  </si>
  <si>
    <t>NA</t>
  </si>
  <si>
    <t>(02/99)</t>
  </si>
  <si>
    <t>(2005)</t>
  </si>
  <si>
    <t xml:space="preserve">Ghatghar PSS </t>
  </si>
  <si>
    <t xml:space="preserve"> 2x125</t>
  </si>
  <si>
    <t>(Under Rev.)</t>
  </si>
  <si>
    <t>Varahi Extn.</t>
  </si>
  <si>
    <t>2x115</t>
  </si>
  <si>
    <t>Ktk.</t>
  </si>
  <si>
    <t>(2002)</t>
  </si>
  <si>
    <t>(2004)</t>
  </si>
  <si>
    <t>Priyadarshni Jurala,</t>
  </si>
  <si>
    <t>6x39</t>
  </si>
  <si>
    <t>70000</t>
  </si>
  <si>
    <t>(Sep-12)</t>
  </si>
  <si>
    <t>Kuttiyadi Addl. Extn.</t>
  </si>
  <si>
    <t>22050 *</t>
  </si>
  <si>
    <t>16828**</t>
  </si>
  <si>
    <t>(1998)</t>
  </si>
  <si>
    <t>(2003)</t>
  </si>
  <si>
    <t>(Sep-09)</t>
  </si>
  <si>
    <t xml:space="preserve">Balimela Extn. </t>
  </si>
  <si>
    <t>2x75</t>
  </si>
  <si>
    <t>Orissa</t>
  </si>
  <si>
    <t>(10/98)</t>
  </si>
  <si>
    <t>(04/2000)</t>
  </si>
  <si>
    <t xml:space="preserve">Purulia PSS </t>
  </si>
  <si>
    <t xml:space="preserve"> 4x225</t>
  </si>
  <si>
    <t>(09/91)</t>
  </si>
  <si>
    <t>(1994)</t>
  </si>
  <si>
    <t>Myntdu, Meghalaya</t>
  </si>
  <si>
    <t>117313</t>
  </si>
  <si>
    <t>(1999)</t>
  </si>
  <si>
    <t>(2010)</t>
  </si>
  <si>
    <t>(Jul-11)</t>
  </si>
  <si>
    <t>Sub-total: State Sector</t>
  </si>
  <si>
    <t>Allain Duhangan</t>
  </si>
  <si>
    <t>2x96</t>
  </si>
  <si>
    <t>(Jun-09)</t>
  </si>
  <si>
    <t>Karcham Wangtoo</t>
  </si>
  <si>
    <t>Malana-II</t>
  </si>
  <si>
    <t>63347</t>
  </si>
  <si>
    <t>Sub-total: Private Sector</t>
  </si>
  <si>
    <t>Total (Commnd- 11th Plan):</t>
  </si>
  <si>
    <t>ii) Commissioned during12th Plan</t>
  </si>
  <si>
    <t>(02/2005)</t>
  </si>
  <si>
    <t>(Dec-13)</t>
  </si>
  <si>
    <t>Chutak</t>
  </si>
  <si>
    <t>(12/05)</t>
  </si>
  <si>
    <t>(Jan-13)</t>
  </si>
  <si>
    <t xml:space="preserve">Teesta Low Dam - III </t>
  </si>
  <si>
    <t>(NHPC) W.B.</t>
  </si>
  <si>
    <t>(12/02)</t>
  </si>
  <si>
    <t>(Apr-13)</t>
  </si>
  <si>
    <t>Nimoo Bazgo</t>
  </si>
  <si>
    <t>(03/2011)</t>
  </si>
  <si>
    <t>(Oct-13)</t>
  </si>
  <si>
    <t xml:space="preserve">Parbati -III(NHPC) </t>
  </si>
  <si>
    <t>(05/2005)</t>
  </si>
  <si>
    <t>328828</t>
  </si>
  <si>
    <t>(12/2001)</t>
  </si>
  <si>
    <t xml:space="preserve">Bhawani Kattlai Barrage - II </t>
  </si>
  <si>
    <t>(1995)</t>
  </si>
  <si>
    <t>(Sep-13)</t>
  </si>
  <si>
    <t xml:space="preserve">Bhawani Kattlai Barrage - III </t>
  </si>
  <si>
    <t xml:space="preserve">Myntdu, </t>
  </si>
  <si>
    <t>2x42+1x42</t>
  </si>
  <si>
    <t>(Jun-11)</t>
  </si>
  <si>
    <t>Sub-total:State Sector</t>
  </si>
  <si>
    <t>(04/2010)</t>
  </si>
  <si>
    <t>(02/2013)</t>
  </si>
  <si>
    <t>(08/07)</t>
  </si>
  <si>
    <t>(12/07)</t>
  </si>
  <si>
    <t>(Jan-15)</t>
  </si>
  <si>
    <t>Total: Commnd. 12th Plan (upto June-15)</t>
  </si>
  <si>
    <t>iii) Under Execution for benefits during 12th Plan and beyond</t>
  </si>
  <si>
    <t>(09/07)</t>
  </si>
  <si>
    <t>(Aug-15)</t>
  </si>
  <si>
    <t>(Sep-15)</t>
  </si>
  <si>
    <t>(09/15)</t>
  </si>
  <si>
    <t xml:space="preserve">Parbati -II(NHPC) </t>
  </si>
  <si>
    <t>(08/2011)</t>
  </si>
  <si>
    <t>Tehri PSS  (THDC),</t>
  </si>
  <si>
    <t>(04/10)</t>
  </si>
  <si>
    <t>(May-15)</t>
  </si>
  <si>
    <t>(03/2004)</t>
  </si>
  <si>
    <t>(Jul-15)</t>
  </si>
  <si>
    <t>Lata Tapovan(NTPC)</t>
  </si>
  <si>
    <t>(07/2012)</t>
  </si>
  <si>
    <t>(3/08)</t>
  </si>
  <si>
    <t>(10/11)</t>
  </si>
  <si>
    <t>(3/05)</t>
  </si>
  <si>
    <t>Ar. Pradesh/Assam</t>
  </si>
  <si>
    <t>(12/2002)</t>
  </si>
  <si>
    <t>(03/04)</t>
  </si>
  <si>
    <t>(12/2011)</t>
  </si>
  <si>
    <t>(06/07)</t>
  </si>
  <si>
    <t>(01/13)</t>
  </si>
  <si>
    <t>(06/97)</t>
  </si>
  <si>
    <t>(03/10)</t>
  </si>
  <si>
    <t>Sub Total: Central Sector</t>
  </si>
  <si>
    <t>228581</t>
  </si>
  <si>
    <t>(Aug-13)</t>
  </si>
  <si>
    <t>(Apr-15)</t>
  </si>
  <si>
    <t>-40-</t>
  </si>
  <si>
    <t>(09/02)</t>
  </si>
  <si>
    <t>(03/08)</t>
  </si>
  <si>
    <t>(03/03)</t>
  </si>
  <si>
    <t>Shontong Karcham</t>
  </si>
  <si>
    <t xml:space="preserve"> </t>
  </si>
  <si>
    <t>Koyna Left bank PSS</t>
  </si>
  <si>
    <t>(05/07)</t>
  </si>
  <si>
    <t>(2006-07)</t>
  </si>
  <si>
    <t>22200</t>
  </si>
  <si>
    <t>28469</t>
  </si>
  <si>
    <t>(2007)</t>
  </si>
  <si>
    <t>46127</t>
  </si>
  <si>
    <t>(08/2008)</t>
  </si>
  <si>
    <t>4x205 + 1x30</t>
  </si>
  <si>
    <t>551702</t>
  </si>
  <si>
    <t>(2006)</t>
  </si>
  <si>
    <t>(08/05)</t>
  </si>
  <si>
    <t>(May-13)</t>
  </si>
  <si>
    <t>169693</t>
  </si>
  <si>
    <t>29509</t>
  </si>
  <si>
    <t>(03/2010)</t>
  </si>
  <si>
    <t>(Jun-13)</t>
  </si>
  <si>
    <t>Maheshwar</t>
  </si>
  <si>
    <t xml:space="preserve"> M.P.</t>
  </si>
  <si>
    <t>(96-97)</t>
  </si>
  <si>
    <t>1138200</t>
  </si>
  <si>
    <t>(01/2013)</t>
  </si>
  <si>
    <t>328308</t>
  </si>
  <si>
    <t>(09/2009)</t>
  </si>
  <si>
    <t>(Apr-12)</t>
  </si>
  <si>
    <t>(Nov-11)</t>
  </si>
  <si>
    <t>Total (iii): (Under Execution):</t>
  </si>
  <si>
    <t>-41-</t>
  </si>
  <si>
    <t>(Jun-15)</t>
  </si>
  <si>
    <t>14a</t>
  </si>
  <si>
    <t>15a</t>
  </si>
  <si>
    <t>Total Commissioned 2015-16 (up to Sep-2015)</t>
  </si>
  <si>
    <t>Total (i) 12th Plan-Commissioned (up to Sep-2015)</t>
  </si>
  <si>
    <t>Vyasi</t>
  </si>
  <si>
    <t>2x60</t>
  </si>
  <si>
    <t xml:space="preserve">25.10.2011 </t>
  </si>
  <si>
    <t>2019-21</t>
  </si>
  <si>
    <t>2021-22</t>
  </si>
  <si>
    <t>2020-21</t>
  </si>
  <si>
    <t>Total : Commissioned 12th Plan (upto Sep-15)</t>
  </si>
  <si>
    <t>12a</t>
  </si>
  <si>
    <t>Polavaram (PPA)</t>
  </si>
  <si>
    <t>Andhra Pradesh</t>
  </si>
  <si>
    <t>12x80</t>
  </si>
  <si>
    <t>13th Plan</t>
  </si>
  <si>
    <t>Andhra Pr.</t>
  </si>
  <si>
    <t>(2010-02)</t>
  </si>
  <si>
    <t>12th plan Under Construction</t>
  </si>
  <si>
    <t>Total:  (12th Plan+13th Plan)</t>
  </si>
  <si>
    <t>U/Cons. Beyond 12th Plan</t>
  </si>
  <si>
    <t>Total : Commissioned (upto Sep-15)</t>
  </si>
  <si>
    <t>Total : Commnd. 12th Plan (upto Sep-15)</t>
  </si>
  <si>
    <t>Polavaram (PPA) Andhra Pr.</t>
  </si>
  <si>
    <t>Vyasi , Uttarakhand</t>
  </si>
  <si>
    <t>04.03.15</t>
  </si>
  <si>
    <t>Meghalaya+B87</t>
  </si>
  <si>
    <t>(08/15)</t>
  </si>
  <si>
    <t>28.07.10</t>
  </si>
  <si>
    <t>22.04.10</t>
  </si>
  <si>
    <t>14.10.13</t>
  </si>
  <si>
    <t>21.07.2010</t>
  </si>
  <si>
    <t>21.07.10</t>
  </si>
  <si>
    <t>47</t>
  </si>
  <si>
    <t>48</t>
  </si>
  <si>
    <t>5a</t>
  </si>
  <si>
    <t>5b</t>
  </si>
  <si>
    <t xml:space="preserve">12 </t>
  </si>
  <si>
    <t xml:space="preserve">13 </t>
  </si>
  <si>
    <t>(02/09)</t>
  </si>
  <si>
    <t>Gammon India Ltd.</t>
  </si>
  <si>
    <t>24.03.12</t>
  </si>
  <si>
    <t>13.12.13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</si>
</sst>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_)"/>
  </numFmts>
  <fonts count="40">
    <font>
      <sz val="10"/>
      <name val="Arial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u/>
      <sz val="12"/>
      <color indexed="8"/>
      <name val="Times New Roman"/>
      <family val="1"/>
    </font>
    <font>
      <b/>
      <u/>
      <sz val="11"/>
      <color indexed="8"/>
      <name val="Times New Roman"/>
      <family val="1"/>
    </font>
    <font>
      <sz val="11"/>
      <name val="Times New Roman"/>
      <family val="1"/>
    </font>
    <font>
      <u/>
      <sz val="10"/>
      <color indexed="12"/>
      <name val="Arial"/>
      <family val="2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9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b/>
      <sz val="11"/>
      <name val="Arial Narrow"/>
      <family val="2"/>
    </font>
    <font>
      <b/>
      <sz val="12"/>
      <name val="Arial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u/>
      <sz val="11"/>
      <name val="Arial Narrow"/>
      <family val="2"/>
    </font>
    <font>
      <b/>
      <u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u/>
      <sz val="10"/>
      <name val="Arial Narrow"/>
      <family val="2"/>
    </font>
    <font>
      <sz val="10"/>
      <color theme="3" tint="0.39997558519241921"/>
      <name val="Arial Narrow"/>
      <family val="2"/>
    </font>
    <font>
      <sz val="10"/>
      <color rgb="FFFF0000"/>
      <name val="Arial"/>
      <family val="2"/>
    </font>
    <font>
      <sz val="10"/>
      <color theme="3" tint="0.3999755851924192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37" fillId="0" borderId="0"/>
  </cellStyleXfs>
  <cellXfs count="661">
    <xf numFmtId="0" fontId="0" fillId="0" borderId="0" xfId="0"/>
    <xf numFmtId="2" fontId="2" fillId="0" borderId="0" xfId="0" applyNumberFormat="1" applyFont="1" applyAlignment="1">
      <alignment vertical="top"/>
    </xf>
    <xf numFmtId="49" fontId="3" fillId="0" borderId="1" xfId="0" applyNumberFormat="1" applyFont="1" applyBorder="1" applyAlignment="1">
      <alignment horizontal="left" vertical="top"/>
    </xf>
    <xf numFmtId="2" fontId="3" fillId="0" borderId="1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horizontal="center" vertical="top"/>
    </xf>
    <xf numFmtId="2" fontId="3" fillId="0" borderId="0" xfId="0" applyNumberFormat="1" applyFont="1" applyAlignment="1">
      <alignment vertical="top"/>
    </xf>
    <xf numFmtId="49" fontId="3" fillId="0" borderId="2" xfId="0" applyNumberFormat="1" applyFont="1" applyBorder="1" applyAlignment="1">
      <alignment horizontal="left" vertical="top"/>
    </xf>
    <xf numFmtId="2" fontId="3" fillId="0" borderId="2" xfId="0" applyNumberFormat="1" applyFont="1" applyBorder="1" applyAlignment="1">
      <alignment vertical="top"/>
    </xf>
    <xf numFmtId="2" fontId="3" fillId="0" borderId="2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vertical="top"/>
    </xf>
    <xf numFmtId="2" fontId="1" fillId="0" borderId="0" xfId="0" applyNumberFormat="1" applyFont="1" applyAlignment="1">
      <alignment vertical="top"/>
    </xf>
    <xf numFmtId="49" fontId="1" fillId="0" borderId="0" xfId="0" applyNumberFormat="1" applyFont="1" applyBorder="1" applyAlignment="1">
      <alignment horizontal="right" vertical="top"/>
    </xf>
    <xf numFmtId="2" fontId="4" fillId="0" borderId="0" xfId="0" applyNumberFormat="1" applyFont="1" applyBorder="1" applyAlignment="1">
      <alignment vertical="top"/>
    </xf>
    <xf numFmtId="2" fontId="1" fillId="0" borderId="0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vertical="top"/>
    </xf>
    <xf numFmtId="2" fontId="3" fillId="0" borderId="0" xfId="0" applyNumberFormat="1" applyFont="1" applyBorder="1" applyAlignment="1">
      <alignment vertical="top"/>
    </xf>
    <xf numFmtId="2" fontId="3" fillId="0" borderId="0" xfId="0" applyNumberFormat="1" applyFont="1" applyBorder="1" applyAlignment="1">
      <alignment horizontal="center" vertical="top"/>
    </xf>
    <xf numFmtId="2" fontId="5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2" fontId="2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2" fontId="6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center" vertical="top" wrapText="1"/>
    </xf>
    <xf numFmtId="1" fontId="2" fillId="0" borderId="0" xfId="0" applyNumberFormat="1" applyFont="1" applyAlignment="1">
      <alignment horizontal="left" vertical="top"/>
    </xf>
    <xf numFmtId="2" fontId="3" fillId="0" borderId="3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horizontal="center" vertical="top"/>
    </xf>
    <xf numFmtId="2" fontId="3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/>
    </xf>
    <xf numFmtId="2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2" fontId="6" fillId="0" borderId="0" xfId="1" applyNumberFormat="1" applyFont="1" applyAlignment="1" applyProtection="1">
      <alignment vertical="top"/>
    </xf>
    <xf numFmtId="0" fontId="2" fillId="0" borderId="0" xfId="0" applyNumberFormat="1" applyFont="1" applyAlignment="1">
      <alignment horizontal="left" vertical="top"/>
    </xf>
    <xf numFmtId="2" fontId="2" fillId="0" borderId="0" xfId="0" applyNumberFormat="1" applyFont="1" applyBorder="1" applyAlignment="1">
      <alignment horizontal="left" vertical="top"/>
    </xf>
    <xf numFmtId="2" fontId="2" fillId="0" borderId="0" xfId="0" applyNumberFormat="1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top" wrapText="1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Border="1" applyAlignment="1">
      <alignment vertical="top"/>
    </xf>
    <xf numFmtId="2" fontId="2" fillId="0" borderId="0" xfId="0" applyNumberFormat="1" applyFont="1" applyFill="1" applyAlignment="1">
      <alignment horizontal="center" vertical="top"/>
    </xf>
    <xf numFmtId="2" fontId="2" fillId="0" borderId="0" xfId="0" quotePrefix="1" applyNumberFormat="1" applyFont="1" applyAlignment="1">
      <alignment horizontal="center" vertical="top"/>
    </xf>
    <xf numFmtId="2" fontId="3" fillId="0" borderId="4" xfId="0" applyNumberFormat="1" applyFont="1" applyBorder="1" applyAlignment="1">
      <alignment horizontal="center" vertical="top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center" vertical="top"/>
    </xf>
    <xf numFmtId="2" fontId="2" fillId="0" borderId="0" xfId="0" applyNumberFormat="1" applyFont="1" applyFill="1" applyAlignment="1">
      <alignment horizontal="center" vertical="center"/>
    </xf>
    <xf numFmtId="49" fontId="2" fillId="0" borderId="0" xfId="0" quotePrefix="1" applyNumberFormat="1" applyFont="1" applyAlignment="1">
      <alignment horizontal="center" vertical="top"/>
    </xf>
    <xf numFmtId="2" fontId="2" fillId="0" borderId="0" xfId="0" applyNumberFormat="1" applyFont="1" applyAlignment="1">
      <alignment horizontal="right" vertical="top" wrapText="1"/>
    </xf>
    <xf numFmtId="2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/>
    <xf numFmtId="49" fontId="2" fillId="0" borderId="0" xfId="0" applyNumberFormat="1" applyFont="1" applyBorder="1" applyAlignment="1">
      <alignment horizontal="left" vertical="top"/>
    </xf>
    <xf numFmtId="2" fontId="5" fillId="0" borderId="0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vertical="top" wrapText="1"/>
    </xf>
    <xf numFmtId="2" fontId="2" fillId="0" borderId="0" xfId="0" applyNumberFormat="1" applyFont="1" applyAlignment="1">
      <alignment vertical="center"/>
    </xf>
    <xf numFmtId="49" fontId="2" fillId="0" borderId="0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horizontal="right" vertical="top"/>
    </xf>
    <xf numFmtId="2" fontId="3" fillId="0" borderId="5" xfId="0" applyNumberFormat="1" applyFont="1" applyBorder="1" applyAlignment="1">
      <alignment horizontal="center" vertical="top"/>
    </xf>
    <xf numFmtId="49" fontId="8" fillId="0" borderId="0" xfId="0" applyNumberFormat="1" applyFont="1" applyAlignment="1">
      <alignment horizontal="left" vertical="center" wrapText="1"/>
    </xf>
    <xf numFmtId="2" fontId="8" fillId="0" borderId="0" xfId="0" applyNumberFormat="1" applyFont="1" applyAlignment="1">
      <alignment horizontal="center" vertical="top"/>
    </xf>
    <xf numFmtId="2" fontId="8" fillId="0" borderId="0" xfId="0" applyNumberFormat="1" applyFont="1" applyAlignment="1">
      <alignment vertical="top"/>
    </xf>
    <xf numFmtId="2" fontId="9" fillId="0" borderId="6" xfId="0" applyNumberFormat="1" applyFont="1" applyBorder="1" applyAlignment="1">
      <alignment horizontal="center" vertical="top"/>
    </xf>
    <xf numFmtId="0" fontId="10" fillId="0" borderId="0" xfId="0" applyFont="1"/>
    <xf numFmtId="1" fontId="9" fillId="0" borderId="0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left" vertical="center"/>
    </xf>
    <xf numFmtId="2" fontId="9" fillId="0" borderId="4" xfId="0" applyNumberFormat="1" applyFont="1" applyFill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" fontId="9" fillId="0" borderId="4" xfId="0" applyNumberFormat="1" applyFont="1" applyFill="1" applyBorder="1" applyAlignment="1">
      <alignment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2" fontId="11" fillId="0" borderId="0" xfId="0" applyNumberFormat="1" applyFont="1" applyAlignment="1">
      <alignment horizontal="center" vertical="top" wrapText="1"/>
    </xf>
    <xf numFmtId="2" fontId="12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Fill="1" applyBorder="1" applyAlignment="1">
      <alignment horizontal="center"/>
    </xf>
    <xf numFmtId="2" fontId="2" fillId="0" borderId="0" xfId="0" quotePrefix="1" applyNumberFormat="1" applyFont="1" applyAlignment="1">
      <alignment horizontal="right" vertical="top"/>
    </xf>
    <xf numFmtId="2" fontId="1" fillId="0" borderId="6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13" fillId="0" borderId="0" xfId="0" applyFont="1"/>
    <xf numFmtId="1" fontId="13" fillId="0" borderId="0" xfId="0" applyNumberFormat="1" applyFont="1" applyAlignment="1" applyProtection="1">
      <alignment horizontal="center"/>
    </xf>
    <xf numFmtId="0" fontId="13" fillId="0" borderId="0" xfId="0" applyFont="1" applyAlignment="1">
      <alignment horizontal="center"/>
    </xf>
    <xf numFmtId="2" fontId="13" fillId="0" borderId="0" xfId="0" applyNumberFormat="1" applyFont="1" applyAlignment="1" applyProtection="1">
      <alignment horizontal="center"/>
    </xf>
    <xf numFmtId="0" fontId="13" fillId="0" borderId="0" xfId="0" applyFont="1" applyBorder="1" applyAlignment="1">
      <alignment horizontal="center"/>
    </xf>
    <xf numFmtId="1" fontId="15" fillId="0" borderId="8" xfId="0" applyNumberFormat="1" applyFont="1" applyBorder="1" applyAlignment="1" applyProtection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1" fontId="15" fillId="0" borderId="10" xfId="0" applyNumberFormat="1" applyFont="1" applyBorder="1" applyAlignment="1" applyProtection="1">
      <alignment horizontal="center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2" fontId="15" fillId="0" borderId="0" xfId="0" quotePrefix="1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1" fontId="15" fillId="0" borderId="12" xfId="0" applyNumberFormat="1" applyFont="1" applyBorder="1" applyAlignment="1" applyProtection="1">
      <alignment horizontal="center"/>
    </xf>
    <xf numFmtId="0" fontId="15" fillId="0" borderId="2" xfId="0" applyFont="1" applyBorder="1"/>
    <xf numFmtId="0" fontId="15" fillId="0" borderId="2" xfId="0" applyFont="1" applyBorder="1" applyAlignment="1">
      <alignment horizontal="center"/>
    </xf>
    <xf numFmtId="2" fontId="15" fillId="0" borderId="2" xfId="0" applyNumberFormat="1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1" fontId="3" fillId="0" borderId="0" xfId="0" applyNumberFormat="1" applyFont="1" applyBorder="1" applyAlignment="1">
      <alignment vertical="top"/>
    </xf>
    <xf numFmtId="0" fontId="14" fillId="0" borderId="0" xfId="0" applyFont="1"/>
    <xf numFmtId="0" fontId="13" fillId="0" borderId="0" xfId="0" applyFont="1" applyAlignment="1">
      <alignment vertical="top"/>
    </xf>
    <xf numFmtId="2" fontId="11" fillId="0" borderId="0" xfId="0" applyNumberFormat="1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2" fontId="13" fillId="0" borderId="0" xfId="0" applyNumberFormat="1" applyFont="1" applyAlignment="1">
      <alignment horizontal="center" vertical="top"/>
    </xf>
    <xf numFmtId="1" fontId="13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 vertical="top" wrapText="1"/>
    </xf>
    <xf numFmtId="2" fontId="11" fillId="0" borderId="0" xfId="0" applyNumberFormat="1" applyFont="1" applyAlignment="1">
      <alignment vertical="top" wrapText="1"/>
    </xf>
    <xf numFmtId="2" fontId="13" fillId="0" borderId="0" xfId="0" applyNumberFormat="1" applyFont="1" applyBorder="1" applyAlignment="1" applyProtection="1">
      <alignment horizontal="center"/>
    </xf>
    <xf numFmtId="2" fontId="11" fillId="0" borderId="0" xfId="0" applyNumberFormat="1" applyFont="1" applyBorder="1" applyAlignment="1">
      <alignment horizontal="center" vertical="top" wrapText="1"/>
    </xf>
    <xf numFmtId="2" fontId="13" fillId="0" borderId="0" xfId="0" applyNumberFormat="1" applyFont="1" applyAlignment="1">
      <alignment horizontal="center"/>
    </xf>
    <xf numFmtId="2" fontId="13" fillId="0" borderId="0" xfId="0" quotePrefix="1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2" fontId="13" fillId="0" borderId="0" xfId="0" quotePrefix="1" applyNumberFormat="1" applyFont="1" applyAlignment="1" applyProtection="1">
      <alignment horizontal="center"/>
    </xf>
    <xf numFmtId="1" fontId="6" fillId="0" borderId="0" xfId="0" applyNumberFormat="1" applyFont="1" applyAlignment="1">
      <alignment horizontal="center"/>
    </xf>
    <xf numFmtId="2" fontId="14" fillId="0" borderId="3" xfId="0" applyNumberFormat="1" applyFont="1" applyBorder="1" applyAlignment="1" applyProtection="1">
      <alignment horizontal="center"/>
    </xf>
    <xf numFmtId="2" fontId="14" fillId="0" borderId="0" xfId="0" applyNumberFormat="1" applyFont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1" fontId="6" fillId="0" borderId="0" xfId="0" applyNumberFormat="1" applyFont="1" applyAlignment="1" applyProtection="1">
      <alignment horizontal="center"/>
    </xf>
    <xf numFmtId="2" fontId="6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left"/>
    </xf>
    <xf numFmtId="2" fontId="13" fillId="0" borderId="0" xfId="0" applyNumberFormat="1" applyFont="1" applyBorder="1" applyAlignment="1" applyProtection="1">
      <alignment horizontal="center" vertical="top"/>
    </xf>
    <xf numFmtId="49" fontId="13" fillId="0" borderId="0" xfId="0" applyNumberFormat="1" applyFont="1" applyAlignment="1">
      <alignment horizontal="center" vertical="top"/>
    </xf>
    <xf numFmtId="2" fontId="11" fillId="0" borderId="0" xfId="0" applyNumberFormat="1" applyFont="1" applyAlignment="1">
      <alignment vertical="center"/>
    </xf>
    <xf numFmtId="2" fontId="11" fillId="0" borderId="0" xfId="0" applyNumberFormat="1" applyFont="1" applyAlignment="1">
      <alignment horizontal="center" vertical="center"/>
    </xf>
    <xf numFmtId="0" fontId="13" fillId="0" borderId="0" xfId="0" quotePrefix="1" applyFont="1" applyAlignment="1">
      <alignment horizontal="center"/>
    </xf>
    <xf numFmtId="17" fontId="13" fillId="0" borderId="0" xfId="0" quotePrefix="1" applyNumberFormat="1" applyFont="1" applyAlignment="1">
      <alignment horizontal="center"/>
    </xf>
    <xf numFmtId="49" fontId="11" fillId="0" borderId="0" xfId="0" applyNumberFormat="1" applyFont="1" applyAlignment="1">
      <alignment horizontal="center" vertical="center"/>
    </xf>
    <xf numFmtId="17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2" fontId="13" fillId="0" borderId="0" xfId="0" applyNumberFormat="1" applyFont="1" applyAlignment="1" applyProtection="1">
      <alignment horizontal="center" vertical="top"/>
    </xf>
    <xf numFmtId="2" fontId="13" fillId="0" borderId="0" xfId="0" applyNumberFormat="1" applyFont="1" applyAlignment="1">
      <alignment vertical="top"/>
    </xf>
    <xf numFmtId="2" fontId="11" fillId="0" borderId="0" xfId="0" applyNumberFormat="1" applyFont="1" applyAlignment="1">
      <alignment vertical="top"/>
    </xf>
    <xf numFmtId="49" fontId="11" fillId="0" borderId="0" xfId="0" applyNumberFormat="1" applyFont="1" applyFill="1" applyAlignment="1">
      <alignment horizontal="center" vertical="top"/>
    </xf>
    <xf numFmtId="2" fontId="11" fillId="0" borderId="0" xfId="0" applyNumberFormat="1" applyFont="1" applyFill="1" applyAlignment="1">
      <alignment horizontal="center" vertical="top"/>
    </xf>
    <xf numFmtId="2" fontId="11" fillId="0" borderId="0" xfId="0" applyNumberFormat="1" applyFont="1" applyFill="1" applyAlignment="1">
      <alignment vertical="top"/>
    </xf>
    <xf numFmtId="49" fontId="11" fillId="0" borderId="0" xfId="0" applyNumberFormat="1" applyFont="1" applyAlignment="1">
      <alignment horizontal="center" vertical="top"/>
    </xf>
    <xf numFmtId="1" fontId="11" fillId="0" borderId="0" xfId="0" applyNumberFormat="1" applyFont="1" applyAlignment="1">
      <alignment horizontal="center" vertical="top"/>
    </xf>
    <xf numFmtId="2" fontId="6" fillId="0" borderId="0" xfId="0" applyNumberFormat="1" applyFont="1" applyBorder="1" applyAlignment="1" applyProtection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2" fontId="11" fillId="0" borderId="0" xfId="0" applyNumberFormat="1" applyFont="1" applyAlignment="1">
      <alignment horizontal="left" vertical="top"/>
    </xf>
    <xf numFmtId="49" fontId="11" fillId="0" borderId="0" xfId="0" quotePrefix="1" applyNumberFormat="1" applyFont="1" applyAlignment="1">
      <alignment horizontal="center" vertical="top"/>
    </xf>
    <xf numFmtId="2" fontId="11" fillId="0" borderId="0" xfId="0" quotePrefix="1" applyNumberFormat="1" applyFont="1" applyAlignment="1">
      <alignment horizontal="center" vertical="top"/>
    </xf>
    <xf numFmtId="2" fontId="11" fillId="0" borderId="0" xfId="0" applyNumberFormat="1" applyFont="1" applyAlignment="1">
      <alignment horizontal="center"/>
    </xf>
    <xf numFmtId="2" fontId="11" fillId="0" borderId="0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 vertical="center" wrapText="1"/>
    </xf>
    <xf numFmtId="2" fontId="11" fillId="0" borderId="0" xfId="0" applyNumberFormat="1" applyFont="1" applyAlignment="1"/>
    <xf numFmtId="2" fontId="11" fillId="0" borderId="0" xfId="0" applyNumberFormat="1" applyFont="1" applyAlignment="1">
      <alignment horizontal="left" vertical="center" wrapText="1"/>
    </xf>
    <xf numFmtId="49" fontId="11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0" fontId="16" fillId="0" borderId="0" xfId="0" quotePrefix="1" applyFont="1" applyFill="1" applyAlignment="1">
      <alignment horizontal="center"/>
    </xf>
    <xf numFmtId="2" fontId="11" fillId="0" borderId="0" xfId="0" applyNumberFormat="1" applyFont="1" applyBorder="1" applyAlignment="1">
      <alignment horizontal="center" vertical="top"/>
    </xf>
    <xf numFmtId="49" fontId="11" fillId="0" borderId="0" xfId="0" applyNumberFormat="1" applyFont="1" applyBorder="1" applyAlignment="1">
      <alignment horizontal="center" vertical="top"/>
    </xf>
    <xf numFmtId="2" fontId="13" fillId="0" borderId="0" xfId="0" quotePrefix="1" applyNumberFormat="1" applyFont="1" applyBorder="1" applyAlignment="1">
      <alignment horizontal="center"/>
    </xf>
    <xf numFmtId="2" fontId="14" fillId="0" borderId="1" xfId="0" applyNumberFormat="1" applyFont="1" applyBorder="1" applyAlignment="1" applyProtection="1">
      <alignment horizontal="center"/>
    </xf>
    <xf numFmtId="49" fontId="9" fillId="0" borderId="8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49" fontId="9" fillId="0" borderId="9" xfId="0" applyNumberFormat="1" applyFont="1" applyBorder="1" applyAlignment="1">
      <alignment horizontal="center"/>
    </xf>
    <xf numFmtId="49" fontId="9" fillId="0" borderId="10" xfId="0" applyNumberFormat="1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49" fontId="9" fillId="0" borderId="11" xfId="0" applyNumberFormat="1" applyFont="1" applyBorder="1" applyAlignment="1">
      <alignment horizontal="center"/>
    </xf>
    <xf numFmtId="49" fontId="9" fillId="0" borderId="12" xfId="0" applyNumberFormat="1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49" fontId="9" fillId="0" borderId="13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vertical="top"/>
    </xf>
    <xf numFmtId="0" fontId="9" fillId="0" borderId="0" xfId="0" applyFont="1"/>
    <xf numFmtId="49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2" fontId="10" fillId="0" borderId="0" xfId="0" applyNumberFormat="1" applyFont="1" applyBorder="1" applyAlignment="1" applyProtection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49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2" fontId="10" fillId="0" borderId="0" xfId="0" applyNumberFormat="1" applyFont="1" applyBorder="1" applyAlignment="1" applyProtection="1">
      <alignment horizontal="center"/>
    </xf>
    <xf numFmtId="2" fontId="10" fillId="0" borderId="0" xfId="0" applyNumberFormat="1" applyFont="1" applyAlignment="1" applyProtection="1">
      <alignment horizontal="center" vertical="top"/>
    </xf>
    <xf numFmtId="49" fontId="10" fillId="0" borderId="0" xfId="0" quotePrefix="1" applyNumberFormat="1" applyFont="1" applyAlignment="1">
      <alignment horizont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2" fontId="10" fillId="0" borderId="0" xfId="0" quotePrefix="1" applyNumberFormat="1" applyFont="1" applyBorder="1" applyAlignment="1" applyProtection="1">
      <alignment horizontal="center"/>
    </xf>
    <xf numFmtId="2" fontId="8" fillId="0" borderId="0" xfId="0" applyNumberFormat="1" applyFont="1" applyAlignment="1">
      <alignment vertical="top" wrapText="1"/>
    </xf>
    <xf numFmtId="2" fontId="10" fillId="0" borderId="0" xfId="0" applyNumberFormat="1" applyFont="1" applyAlignment="1" applyProtection="1">
      <alignment horizontal="center"/>
    </xf>
    <xf numFmtId="2" fontId="9" fillId="0" borderId="3" xfId="0" applyNumberFormat="1" applyFont="1" applyBorder="1" applyAlignment="1" applyProtection="1">
      <alignment horizontal="center"/>
    </xf>
    <xf numFmtId="2" fontId="9" fillId="0" borderId="0" xfId="0" applyNumberFormat="1" applyFont="1" applyBorder="1" applyAlignment="1" applyProtection="1">
      <alignment horizontal="center"/>
    </xf>
    <xf numFmtId="2" fontId="8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/>
    </xf>
    <xf numFmtId="1" fontId="8" fillId="0" borderId="0" xfId="0" applyNumberFormat="1" applyFont="1" applyAlignment="1">
      <alignment horizontal="center" vertical="top"/>
    </xf>
    <xf numFmtId="0" fontId="10" fillId="0" borderId="0" xfId="0" applyFont="1" applyAlignment="1"/>
    <xf numFmtId="0" fontId="6" fillId="0" borderId="0" xfId="0" applyFont="1" applyAlignment="1">
      <alignment horizontal="center" vertical="top" wrapText="1"/>
    </xf>
    <xf numFmtId="49" fontId="10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left" vertical="top"/>
    </xf>
    <xf numFmtId="2" fontId="8" fillId="0" borderId="0" xfId="0" applyNumberFormat="1" applyFont="1" applyAlignment="1">
      <alignment horizontal="center" vertical="center"/>
    </xf>
    <xf numFmtId="49" fontId="10" fillId="0" borderId="0" xfId="0" quotePrefix="1" applyNumberFormat="1" applyFont="1" applyAlignment="1">
      <alignment horizontal="center" vertical="top"/>
    </xf>
    <xf numFmtId="0" fontId="10" fillId="0" borderId="0" xfId="0" quotePrefix="1" applyFont="1" applyAlignment="1">
      <alignment horizontal="center"/>
    </xf>
    <xf numFmtId="1" fontId="8" fillId="0" borderId="0" xfId="0" applyNumberFormat="1" applyFont="1" applyAlignment="1">
      <alignment horizontal="center" vertical="top" wrapText="1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/>
    <xf numFmtId="2" fontId="8" fillId="0" borderId="0" xfId="0" applyNumberFormat="1" applyFont="1" applyAlignment="1">
      <alignment vertical="center"/>
    </xf>
    <xf numFmtId="2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2" fontId="8" fillId="0" borderId="0" xfId="0" applyNumberFormat="1" applyFont="1" applyBorder="1" applyAlignment="1">
      <alignment horizontal="center" vertical="top"/>
    </xf>
    <xf numFmtId="49" fontId="8" fillId="0" borderId="0" xfId="0" applyNumberFormat="1" applyFont="1" applyBorder="1" applyAlignment="1">
      <alignment horizontal="center" vertical="top"/>
    </xf>
    <xf numFmtId="2" fontId="10" fillId="0" borderId="0" xfId="0" quotePrefix="1" applyNumberFormat="1" applyFont="1" applyBorder="1" applyAlignment="1">
      <alignment horizontal="center"/>
    </xf>
    <xf numFmtId="2" fontId="9" fillId="0" borderId="1" xfId="0" applyNumberFormat="1" applyFont="1" applyBorder="1" applyAlignment="1" applyProtection="1">
      <alignment horizontal="center"/>
    </xf>
    <xf numFmtId="2" fontId="17" fillId="0" borderId="3" xfId="0" applyNumberFormat="1" applyFont="1" applyBorder="1" applyAlignment="1" applyProtection="1">
      <alignment horizontal="center"/>
    </xf>
    <xf numFmtId="2" fontId="17" fillId="0" borderId="0" xfId="0" applyNumberFormat="1" applyFont="1" applyBorder="1" applyAlignment="1" applyProtection="1">
      <alignment horizontal="center"/>
    </xf>
    <xf numFmtId="49" fontId="18" fillId="0" borderId="0" xfId="0" applyNumberFormat="1" applyFont="1" applyBorder="1" applyAlignment="1">
      <alignment horizontal="center"/>
    </xf>
    <xf numFmtId="0" fontId="18" fillId="0" borderId="0" xfId="0" applyFont="1"/>
    <xf numFmtId="0" fontId="17" fillId="0" borderId="0" xfId="0" applyFont="1" applyBorder="1" applyAlignment="1">
      <alignment horizontal="center"/>
    </xf>
    <xf numFmtId="0" fontId="8" fillId="0" borderId="0" xfId="0" applyNumberFormat="1" applyFont="1" applyBorder="1" applyAlignment="1">
      <alignment horizontal="center" vertical="top"/>
    </xf>
    <xf numFmtId="2" fontId="8" fillId="0" borderId="0" xfId="0" applyNumberFormat="1" applyFont="1" applyBorder="1" applyAlignment="1">
      <alignment vertical="top"/>
    </xf>
    <xf numFmtId="2" fontId="19" fillId="0" borderId="0" xfId="0" quotePrefix="1" applyNumberFormat="1" applyFont="1" applyBorder="1" applyAlignment="1">
      <alignment horizontal="center" vertical="top"/>
    </xf>
    <xf numFmtId="2" fontId="8" fillId="0" borderId="0" xfId="0" quotePrefix="1" applyNumberFormat="1" applyFont="1" applyBorder="1" applyAlignment="1">
      <alignment horizontal="center" vertical="top"/>
    </xf>
    <xf numFmtId="0" fontId="8" fillId="0" borderId="2" xfId="0" applyNumberFormat="1" applyFont="1" applyBorder="1" applyAlignment="1">
      <alignment horizontal="center" vertical="top"/>
    </xf>
    <xf numFmtId="2" fontId="8" fillId="0" borderId="2" xfId="0" quotePrefix="1" applyNumberFormat="1" applyFont="1" applyBorder="1" applyAlignment="1">
      <alignment horizontal="center" vertical="top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164" fontId="1" fillId="0" borderId="0" xfId="0" applyNumberFormat="1" applyFont="1" applyBorder="1" applyAlignment="1">
      <alignment horizontal="left"/>
    </xf>
    <xf numFmtId="2" fontId="9" fillId="0" borderId="0" xfId="0" applyNumberFormat="1" applyFont="1" applyAlignment="1">
      <alignment horizontal="center"/>
    </xf>
    <xf numFmtId="2" fontId="10" fillId="0" borderId="0" xfId="0" applyNumberFormat="1" applyFont="1"/>
    <xf numFmtId="2" fontId="1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2" fontId="1" fillId="0" borderId="3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2" fontId="4" fillId="0" borderId="0" xfId="0" applyNumberFormat="1" applyFont="1" applyBorder="1" applyAlignment="1">
      <alignment horizontal="left"/>
    </xf>
    <xf numFmtId="164" fontId="3" fillId="0" borderId="0" xfId="0" applyNumberFormat="1" applyFont="1" applyAlignment="1"/>
    <xf numFmtId="164" fontId="4" fillId="0" borderId="0" xfId="0" applyNumberFormat="1" applyFont="1" applyBorder="1" applyAlignment="1">
      <alignment horizontal="left"/>
    </xf>
    <xf numFmtId="164" fontId="4" fillId="0" borderId="2" xfId="0" applyNumberFormat="1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17" fillId="0" borderId="0" xfId="0" applyFont="1" applyAlignment="1"/>
    <xf numFmtId="2" fontId="9" fillId="0" borderId="2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>
      <alignment horizontal="center" vertical="top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2" fontId="9" fillId="0" borderId="3" xfId="0" applyNumberFormat="1" applyFont="1" applyBorder="1" applyAlignment="1">
      <alignment horizontal="center"/>
    </xf>
    <xf numFmtId="2" fontId="1" fillId="0" borderId="0" xfId="0" applyNumberFormat="1" applyFont="1" applyAlignment="1"/>
    <xf numFmtId="0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2" fontId="10" fillId="0" borderId="0" xfId="0" applyNumberFormat="1" applyFont="1" applyBorder="1" applyAlignment="1" applyProtection="1">
      <alignment horizontal="center" vertical="top" wrapText="1"/>
    </xf>
    <xf numFmtId="0" fontId="10" fillId="0" borderId="0" xfId="0" applyFont="1" applyAlignment="1">
      <alignment vertical="top" wrapText="1"/>
    </xf>
    <xf numFmtId="49" fontId="10" fillId="0" borderId="0" xfId="0" applyNumberFormat="1" applyFont="1" applyAlignment="1">
      <alignment horizontal="center" vertical="top" wrapText="1"/>
    </xf>
    <xf numFmtId="2" fontId="9" fillId="0" borderId="3" xfId="0" applyNumberFormat="1" applyFont="1" applyBorder="1" applyAlignment="1" applyProtection="1">
      <alignment horizontal="center" vertical="top" wrapText="1"/>
    </xf>
    <xf numFmtId="0" fontId="9" fillId="0" borderId="0" xfId="0" applyFont="1" applyAlignment="1">
      <alignment vertical="top"/>
    </xf>
    <xf numFmtId="2" fontId="9" fillId="0" borderId="0" xfId="0" applyNumberFormat="1" applyFont="1" applyBorder="1" applyAlignment="1" applyProtection="1">
      <alignment horizontal="center" vertical="top"/>
    </xf>
    <xf numFmtId="0" fontId="10" fillId="0" borderId="0" xfId="0" applyFont="1" applyBorder="1" applyAlignment="1">
      <alignment vertical="top" wrapText="1"/>
    </xf>
    <xf numFmtId="49" fontId="10" fillId="0" borderId="0" xfId="0" applyNumberFormat="1" applyFont="1" applyBorder="1" applyAlignment="1">
      <alignment horizontal="center" vertical="top"/>
    </xf>
    <xf numFmtId="2" fontId="9" fillId="0" borderId="3" xfId="0" applyNumberFormat="1" applyFont="1" applyBorder="1" applyAlignment="1" applyProtection="1">
      <alignment horizontal="center" vertical="top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2" fontId="18" fillId="0" borderId="0" xfId="0" applyNumberFormat="1" applyFont="1" applyAlignment="1" applyProtection="1">
      <alignment horizontal="center"/>
    </xf>
    <xf numFmtId="164" fontId="10" fillId="0" borderId="0" xfId="0" applyNumberFormat="1" applyFont="1"/>
    <xf numFmtId="2" fontId="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left" vertical="center" wrapText="1"/>
    </xf>
    <xf numFmtId="0" fontId="18" fillId="0" borderId="0" xfId="0" quotePrefix="1" applyFont="1" applyAlignment="1">
      <alignment horizontal="center"/>
    </xf>
    <xf numFmtId="0" fontId="18" fillId="0" borderId="0" xfId="0" applyNumberFormat="1" applyFont="1" applyAlignment="1">
      <alignment horizontal="center" vertical="top"/>
    </xf>
    <xf numFmtId="1" fontId="18" fillId="0" borderId="0" xfId="0" quotePrefix="1" applyNumberFormat="1" applyFont="1" applyBorder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2" fontId="17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/>
    <xf numFmtId="0" fontId="10" fillId="0" borderId="0" xfId="0" applyFont="1" applyBorder="1" applyAlignment="1">
      <alignment vertical="top"/>
    </xf>
    <xf numFmtId="2" fontId="3" fillId="0" borderId="3" xfId="0" applyNumberFormat="1" applyFont="1" applyBorder="1" applyAlignment="1">
      <alignment horizontal="center"/>
    </xf>
    <xf numFmtId="49" fontId="21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 vertical="top"/>
    </xf>
    <xf numFmtId="2" fontId="10" fillId="0" borderId="0" xfId="0" applyNumberFormat="1" applyFont="1" applyBorder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2" fontId="14" fillId="0" borderId="3" xfId="0" applyNumberFormat="1" applyFont="1" applyBorder="1" applyAlignment="1" applyProtection="1">
      <alignment horizontal="center" vertical="top"/>
    </xf>
    <xf numFmtId="2" fontId="8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8" fillId="0" borderId="0" xfId="0" quotePrefix="1" applyFont="1"/>
    <xf numFmtId="0" fontId="18" fillId="0" borderId="0" xfId="0" quotePrefix="1" applyFont="1" applyAlignment="1">
      <alignment horizontal="right"/>
    </xf>
    <xf numFmtId="1" fontId="18" fillId="0" borderId="0" xfId="0" quotePrefix="1" applyNumberFormat="1" applyFont="1" applyAlignment="1">
      <alignment horizontal="center"/>
    </xf>
    <xf numFmtId="49" fontId="18" fillId="0" borderId="0" xfId="0" quotePrefix="1" applyNumberFormat="1" applyFont="1" applyAlignment="1">
      <alignment horizontal="center"/>
    </xf>
    <xf numFmtId="2" fontId="18" fillId="0" borderId="0" xfId="0" applyNumberFormat="1" applyFont="1" applyBorder="1" applyAlignment="1" applyProtection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quotePrefix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2" fontId="9" fillId="0" borderId="6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49" fontId="18" fillId="0" borderId="0" xfId="0" applyNumberFormat="1" applyFont="1"/>
    <xf numFmtId="2" fontId="18" fillId="0" borderId="0" xfId="0" quotePrefix="1" applyNumberFormat="1" applyFont="1" applyAlignment="1">
      <alignment horizontal="center"/>
    </xf>
    <xf numFmtId="0" fontId="37" fillId="0" borderId="0" xfId="2" applyFont="1" applyAlignment="1">
      <alignment horizontal="center"/>
    </xf>
    <xf numFmtId="0" fontId="37" fillId="0" borderId="0" xfId="2"/>
    <xf numFmtId="0" fontId="37" fillId="0" borderId="0" xfId="2" applyAlignment="1">
      <alignment horizontal="center"/>
    </xf>
    <xf numFmtId="1" fontId="26" fillId="0" borderId="0" xfId="2" applyNumberFormat="1" applyFont="1" applyAlignment="1">
      <alignment horizontal="center"/>
    </xf>
    <xf numFmtId="1" fontId="26" fillId="0" borderId="0" xfId="2" applyNumberFormat="1" applyFont="1" applyAlignment="1">
      <alignment horizontal="left"/>
    </xf>
    <xf numFmtId="49" fontId="26" fillId="0" borderId="0" xfId="2" applyNumberFormat="1" applyFont="1" applyFill="1" applyAlignment="1">
      <alignment horizontal="center"/>
    </xf>
    <xf numFmtId="1" fontId="22" fillId="0" borderId="8" xfId="2" applyNumberFormat="1" applyFont="1" applyBorder="1" applyAlignment="1">
      <alignment horizontal="center"/>
    </xf>
    <xf numFmtId="1" fontId="22" fillId="0" borderId="1" xfId="2" applyNumberFormat="1" applyFont="1" applyBorder="1" applyAlignment="1">
      <alignment horizontal="center"/>
    </xf>
    <xf numFmtId="49" fontId="22" fillId="0" borderId="1" xfId="2" applyNumberFormat="1" applyFont="1" applyFill="1" applyBorder="1" applyAlignment="1">
      <alignment horizontal="center"/>
    </xf>
    <xf numFmtId="1" fontId="22" fillId="0" borderId="9" xfId="2" applyNumberFormat="1" applyFont="1" applyBorder="1" applyAlignment="1">
      <alignment horizontal="center"/>
    </xf>
    <xf numFmtId="1" fontId="22" fillId="0" borderId="10" xfId="2" applyNumberFormat="1" applyFont="1" applyBorder="1" applyAlignment="1">
      <alignment horizontal="center"/>
    </xf>
    <xf numFmtId="1" fontId="22" fillId="0" borderId="0" xfId="2" applyNumberFormat="1" applyFont="1" applyBorder="1" applyAlignment="1">
      <alignment horizontal="center"/>
    </xf>
    <xf numFmtId="49" fontId="22" fillId="0" borderId="0" xfId="2" applyNumberFormat="1" applyFont="1" applyFill="1" applyBorder="1" applyAlignment="1">
      <alignment horizontal="center"/>
    </xf>
    <xf numFmtId="1" fontId="22" fillId="0" borderId="11" xfId="2" applyNumberFormat="1" applyFont="1" applyFill="1" applyBorder="1" applyAlignment="1">
      <alignment horizontal="center"/>
    </xf>
    <xf numFmtId="1" fontId="22" fillId="0" borderId="0" xfId="2" quotePrefix="1" applyNumberFormat="1" applyFont="1" applyBorder="1" applyAlignment="1">
      <alignment horizontal="center"/>
    </xf>
    <xf numFmtId="1" fontId="22" fillId="0" borderId="11" xfId="2" applyNumberFormat="1" applyFont="1" applyBorder="1" applyAlignment="1">
      <alignment horizontal="center"/>
    </xf>
    <xf numFmtId="1" fontId="22" fillId="0" borderId="12" xfId="2" applyNumberFormat="1" applyFont="1" applyBorder="1" applyAlignment="1">
      <alignment horizontal="center"/>
    </xf>
    <xf numFmtId="1" fontId="22" fillId="0" borderId="2" xfId="2" applyNumberFormat="1" applyFont="1" applyBorder="1" applyAlignment="1">
      <alignment horizontal="center"/>
    </xf>
    <xf numFmtId="1" fontId="22" fillId="0" borderId="2" xfId="2" quotePrefix="1" applyNumberFormat="1" applyFont="1" applyFill="1" applyBorder="1" applyAlignment="1">
      <alignment horizontal="center"/>
    </xf>
    <xf numFmtId="1" fontId="22" fillId="0" borderId="13" xfId="2" applyNumberFormat="1" applyFont="1" applyBorder="1" applyAlignment="1">
      <alignment horizontal="center"/>
    </xf>
    <xf numFmtId="1" fontId="27" fillId="0" borderId="0" xfId="2" applyNumberFormat="1" applyFont="1" applyBorder="1" applyAlignment="1">
      <alignment horizontal="center"/>
    </xf>
    <xf numFmtId="1" fontId="27" fillId="0" borderId="0" xfId="2" applyNumberFormat="1" applyFont="1" applyAlignment="1">
      <alignment horizontal="center"/>
    </xf>
    <xf numFmtId="1" fontId="32" fillId="0" borderId="0" xfId="2" applyNumberFormat="1" applyFont="1" applyBorder="1" applyAlignment="1">
      <alignment horizontal="left"/>
    </xf>
    <xf numFmtId="1" fontId="32" fillId="0" borderId="0" xfId="2" applyNumberFormat="1" applyFont="1" applyBorder="1" applyAlignment="1">
      <alignment horizontal="center"/>
    </xf>
    <xf numFmtId="49" fontId="32" fillId="0" borderId="0" xfId="2" applyNumberFormat="1" applyFont="1" applyFill="1" applyBorder="1" applyAlignment="1">
      <alignment horizontal="left"/>
    </xf>
    <xf numFmtId="1" fontId="26" fillId="0" borderId="0" xfId="2" applyNumberFormat="1" applyFont="1" applyBorder="1" applyAlignment="1">
      <alignment horizontal="center"/>
    </xf>
    <xf numFmtId="1" fontId="25" fillId="0" borderId="0" xfId="2" applyNumberFormat="1" applyFont="1" applyAlignment="1">
      <alignment horizontal="center"/>
    </xf>
    <xf numFmtId="1" fontId="26" fillId="0" borderId="0" xfId="2" applyNumberFormat="1" applyFont="1"/>
    <xf numFmtId="1" fontId="26" fillId="0" borderId="0" xfId="2" applyNumberFormat="1" applyFont="1" applyBorder="1" applyAlignment="1" applyProtection="1">
      <alignment horizontal="center"/>
    </xf>
    <xf numFmtId="1" fontId="26" fillId="0" borderId="0" xfId="2" quotePrefix="1" applyNumberFormat="1" applyFont="1" applyAlignment="1">
      <alignment horizontal="center"/>
    </xf>
    <xf numFmtId="49" fontId="26" fillId="0" borderId="0" xfId="2" quotePrefix="1" applyNumberFormat="1" applyFont="1" applyFill="1" applyAlignment="1">
      <alignment horizontal="center"/>
    </xf>
    <xf numFmtId="1" fontId="22" fillId="0" borderId="3" xfId="2" applyNumberFormat="1" applyFont="1" applyBorder="1" applyAlignment="1">
      <alignment horizontal="center"/>
    </xf>
    <xf numFmtId="1" fontId="30" fillId="0" borderId="0" xfId="2" applyNumberFormat="1" applyFont="1" applyAlignment="1">
      <alignment horizontal="center" vertical="top"/>
    </xf>
    <xf numFmtId="1" fontId="26" fillId="0" borderId="0" xfId="2" applyNumberFormat="1" applyFont="1" applyAlignment="1">
      <alignment vertical="center" wrapText="1"/>
    </xf>
    <xf numFmtId="1" fontId="26" fillId="0" borderId="0" xfId="2" quotePrefix="1" applyNumberFormat="1" applyFont="1" applyAlignment="1">
      <alignment horizontal="center" vertical="top"/>
    </xf>
    <xf numFmtId="49" fontId="26" fillId="0" borderId="0" xfId="2" quotePrefix="1" applyNumberFormat="1" applyFont="1" applyAlignment="1">
      <alignment horizontal="center"/>
    </xf>
    <xf numFmtId="1" fontId="26" fillId="0" borderId="0" xfId="2" quotePrefix="1" applyNumberFormat="1" applyFont="1" applyBorder="1" applyAlignment="1">
      <alignment horizontal="center"/>
    </xf>
    <xf numFmtId="49" fontId="26" fillId="0" borderId="0" xfId="2" quotePrefix="1" applyNumberFormat="1" applyFont="1" applyBorder="1" applyAlignment="1">
      <alignment horizontal="center"/>
    </xf>
    <xf numFmtId="49" fontId="26" fillId="0" borderId="0" xfId="2" quotePrefix="1" applyNumberFormat="1" applyFont="1" applyFill="1" applyBorder="1" applyAlignment="1">
      <alignment horizontal="center"/>
    </xf>
    <xf numFmtId="49" fontId="25" fillId="0" borderId="0" xfId="2" applyNumberFormat="1" applyFont="1" applyFill="1" applyAlignment="1">
      <alignment horizontal="center"/>
    </xf>
    <xf numFmtId="1" fontId="25" fillId="0" borderId="0" xfId="2" applyNumberFormat="1" applyFont="1" applyAlignment="1">
      <alignment horizontal="center" vertical="center" wrapText="1"/>
    </xf>
    <xf numFmtId="1" fontId="24" fillId="0" borderId="4" xfId="2" applyNumberFormat="1" applyFont="1" applyBorder="1" applyAlignment="1">
      <alignment horizontal="center"/>
    </xf>
    <xf numFmtId="1" fontId="27" fillId="0" borderId="0" xfId="2" applyNumberFormat="1" applyFont="1" applyAlignment="1">
      <alignment horizontal="left"/>
    </xf>
    <xf numFmtId="1" fontId="25" fillId="0" borderId="0" xfId="2" applyNumberFormat="1" applyFont="1" applyAlignment="1">
      <alignment horizontal="left"/>
    </xf>
    <xf numFmtId="1" fontId="24" fillId="0" borderId="0" xfId="2" applyNumberFormat="1" applyFont="1" applyBorder="1" applyAlignment="1">
      <alignment horizontal="center"/>
    </xf>
    <xf numFmtId="1" fontId="32" fillId="0" borderId="0" xfId="2" applyNumberFormat="1" applyFont="1" applyFill="1" applyBorder="1" applyAlignment="1">
      <alignment horizontal="left"/>
    </xf>
    <xf numFmtId="1" fontId="26" fillId="0" borderId="0" xfId="2" applyNumberFormat="1" applyFont="1" applyAlignment="1">
      <alignment horizontal="center" vertical="top"/>
    </xf>
    <xf numFmtId="1" fontId="26" fillId="0" borderId="0" xfId="2" applyNumberFormat="1" applyFont="1" applyBorder="1" applyAlignment="1" applyProtection="1">
      <alignment horizontal="center" vertical="top"/>
    </xf>
    <xf numFmtId="0" fontId="26" fillId="0" borderId="0" xfId="2" applyNumberFormat="1" applyFont="1" applyFill="1" applyAlignment="1">
      <alignment horizontal="center" vertical="top"/>
    </xf>
    <xf numFmtId="1" fontId="26" fillId="0" borderId="0" xfId="2" applyNumberFormat="1" applyFont="1" applyBorder="1" applyAlignment="1">
      <alignment horizontal="left"/>
    </xf>
    <xf numFmtId="1" fontId="26" fillId="0" borderId="0" xfId="2" applyNumberFormat="1" applyFont="1" applyAlignment="1">
      <alignment vertical="top"/>
    </xf>
    <xf numFmtId="0" fontId="26" fillId="0" borderId="0" xfId="2" applyNumberFormat="1" applyFont="1" applyFill="1" applyBorder="1" applyAlignment="1">
      <alignment horizontal="center"/>
    </xf>
    <xf numFmtId="0" fontId="26" fillId="0" borderId="0" xfId="2" applyNumberFormat="1" applyFont="1" applyFill="1" applyAlignment="1">
      <alignment horizontal="center"/>
    </xf>
    <xf numFmtId="2" fontId="26" fillId="0" borderId="0" xfId="2" applyNumberFormat="1" applyFont="1" applyBorder="1" applyAlignment="1" applyProtection="1">
      <alignment horizontal="center"/>
    </xf>
    <xf numFmtId="49" fontId="26" fillId="0" borderId="0" xfId="2" applyNumberFormat="1" applyFont="1" applyFill="1" applyBorder="1" applyAlignment="1">
      <alignment horizontal="center"/>
    </xf>
    <xf numFmtId="1" fontId="37" fillId="0" borderId="0" xfId="2" applyNumberFormat="1" applyFont="1" applyAlignment="1">
      <alignment horizontal="center"/>
    </xf>
    <xf numFmtId="1" fontId="37" fillId="0" borderId="0" xfId="2" applyNumberFormat="1"/>
    <xf numFmtId="1" fontId="26" fillId="0" borderId="0" xfId="2" applyNumberFormat="1" applyFont="1" applyFill="1" applyBorder="1" applyAlignment="1">
      <alignment horizontal="center"/>
    </xf>
    <xf numFmtId="1" fontId="26" fillId="0" borderId="0" xfId="2" quotePrefix="1" applyNumberFormat="1" applyFont="1" applyFill="1" applyBorder="1" applyAlignment="1">
      <alignment horizontal="center"/>
    </xf>
    <xf numFmtId="2" fontId="22" fillId="0" borderId="3" xfId="2" applyNumberFormat="1" applyFont="1" applyBorder="1" applyAlignment="1">
      <alignment horizontal="center"/>
    </xf>
    <xf numFmtId="1" fontId="25" fillId="0" borderId="0" xfId="2" applyNumberFormat="1" applyFont="1" applyBorder="1" applyAlignment="1">
      <alignment horizontal="center"/>
    </xf>
    <xf numFmtId="49" fontId="30" fillId="0" borderId="0" xfId="2" applyNumberFormat="1" applyFont="1" applyAlignment="1">
      <alignment horizontal="center" vertical="center" wrapText="1"/>
    </xf>
    <xf numFmtId="1" fontId="26" fillId="0" borderId="0" xfId="2" applyNumberFormat="1" applyFont="1" applyAlignment="1">
      <alignment horizontal="center" wrapText="1"/>
    </xf>
    <xf numFmtId="2" fontId="24" fillId="0" borderId="3" xfId="2" applyNumberFormat="1" applyFont="1" applyBorder="1" applyAlignment="1">
      <alignment horizontal="center"/>
    </xf>
    <xf numFmtId="2" fontId="27" fillId="0" borderId="0" xfId="2" applyNumberFormat="1" applyFont="1" applyAlignment="1">
      <alignment horizontal="center" vertical="top"/>
    </xf>
    <xf numFmtId="2" fontId="25" fillId="0" borderId="0" xfId="2" applyNumberFormat="1" applyFont="1" applyAlignment="1">
      <alignment horizontal="center" vertical="top"/>
    </xf>
    <xf numFmtId="2" fontId="24" fillId="0" borderId="0" xfId="2" applyNumberFormat="1" applyFont="1" applyBorder="1" applyAlignment="1">
      <alignment horizontal="center"/>
    </xf>
    <xf numFmtId="1" fontId="25" fillId="0" borderId="0" xfId="2" applyNumberFormat="1" applyFont="1" applyBorder="1" applyAlignment="1"/>
    <xf numFmtId="1" fontId="33" fillId="0" borderId="0" xfId="2" applyNumberFormat="1" applyFont="1" applyAlignment="1">
      <alignment horizontal="center"/>
    </xf>
    <xf numFmtId="1" fontId="34" fillId="0" borderId="0" xfId="2" applyNumberFormat="1" applyFont="1" applyAlignment="1">
      <alignment horizontal="right"/>
    </xf>
    <xf numFmtId="0" fontId="35" fillId="0" borderId="0" xfId="2" applyFont="1"/>
    <xf numFmtId="1" fontId="26" fillId="0" borderId="0" xfId="2" quotePrefix="1" applyNumberFormat="1" applyFont="1" applyFill="1" applyAlignment="1">
      <alignment horizontal="center"/>
    </xf>
    <xf numFmtId="0" fontId="36" fillId="0" borderId="0" xfId="2" applyFont="1" applyAlignment="1">
      <alignment horizontal="center"/>
    </xf>
    <xf numFmtId="0" fontId="37" fillId="0" borderId="0" xfId="2" applyAlignment="1">
      <alignment horizontal="right"/>
    </xf>
    <xf numFmtId="2" fontId="26" fillId="0" borderId="0" xfId="2" applyNumberFormat="1" applyFont="1" applyAlignment="1">
      <alignment horizontal="center" vertical="top"/>
    </xf>
    <xf numFmtId="1" fontId="26" fillId="0" borderId="0" xfId="2" applyNumberFormat="1" applyFont="1" applyFill="1" applyAlignment="1">
      <alignment horizontal="center" vertical="top"/>
    </xf>
    <xf numFmtId="1" fontId="26" fillId="0" borderId="0" xfId="2" quotePrefix="1" applyNumberFormat="1" applyFont="1" applyAlignment="1">
      <alignment horizontal="center" vertical="center"/>
    </xf>
    <xf numFmtId="1" fontId="26" fillId="0" borderId="0" xfId="2" applyNumberFormat="1" applyFont="1" applyAlignment="1">
      <alignment horizontal="center" vertical="top" wrapText="1"/>
    </xf>
    <xf numFmtId="1" fontId="37" fillId="0" borderId="0" xfId="2" applyNumberFormat="1" applyAlignment="1">
      <alignment horizontal="right"/>
    </xf>
    <xf numFmtId="1" fontId="35" fillId="0" borderId="0" xfId="2" applyNumberFormat="1" applyFont="1" applyAlignment="1">
      <alignment horizontal="right"/>
    </xf>
    <xf numFmtId="49" fontId="26" fillId="0" borderId="0" xfId="2" applyNumberFormat="1" applyFont="1" applyAlignment="1">
      <alignment horizontal="center"/>
    </xf>
    <xf numFmtId="1" fontId="26" fillId="0" borderId="0" xfId="2" applyNumberFormat="1" applyFont="1" applyBorder="1" applyAlignment="1"/>
    <xf numFmtId="1" fontId="35" fillId="0" borderId="0" xfId="2" applyNumberFormat="1" applyFont="1"/>
    <xf numFmtId="0" fontId="35" fillId="0" borderId="0" xfId="2" applyFont="1" applyAlignment="1">
      <alignment horizontal="right"/>
    </xf>
    <xf numFmtId="2" fontId="26" fillId="0" borderId="0" xfId="2" applyNumberFormat="1" applyFont="1" applyAlignment="1"/>
    <xf numFmtId="2" fontId="26" fillId="0" borderId="0" xfId="2" applyNumberFormat="1" applyFont="1" applyAlignment="1">
      <alignment horizontal="center"/>
    </xf>
    <xf numFmtId="1" fontId="26" fillId="0" borderId="0" xfId="2" applyNumberFormat="1" applyFont="1" applyAlignment="1"/>
    <xf numFmtId="2" fontId="26" fillId="0" borderId="0" xfId="2" applyNumberFormat="1" applyFont="1" applyAlignment="1">
      <alignment vertical="top"/>
    </xf>
    <xf numFmtId="2" fontId="30" fillId="0" borderId="0" xfId="2" applyNumberFormat="1" applyFont="1" applyAlignment="1"/>
    <xf numFmtId="1" fontId="26" fillId="0" borderId="0" xfId="2" applyNumberFormat="1" applyFont="1" applyAlignment="1">
      <alignment horizontal="center" vertical="center"/>
    </xf>
    <xf numFmtId="2" fontId="26" fillId="0" borderId="0" xfId="2" applyNumberFormat="1" applyFont="1" applyFill="1" applyAlignment="1">
      <alignment horizontal="center" vertical="top"/>
    </xf>
    <xf numFmtId="1" fontId="26" fillId="0" borderId="0" xfId="2" applyNumberFormat="1" applyFont="1" applyAlignment="1">
      <alignment horizontal="center" vertical="center" wrapText="1"/>
    </xf>
    <xf numFmtId="1" fontId="26" fillId="0" borderId="0" xfId="2" quotePrefix="1" applyNumberFormat="1" applyFont="1" applyAlignment="1">
      <alignment horizontal="center" vertical="center" wrapText="1"/>
    </xf>
    <xf numFmtId="49" fontId="26" fillId="0" borderId="0" xfId="2" applyNumberFormat="1" applyFont="1" applyFill="1" applyAlignment="1">
      <alignment horizontal="center" vertical="center" wrapText="1"/>
    </xf>
    <xf numFmtId="0" fontId="37" fillId="0" borderId="0" xfId="2" applyFont="1"/>
    <xf numFmtId="2" fontId="30" fillId="0" borderId="0" xfId="2" applyNumberFormat="1" applyFont="1" applyAlignment="1">
      <alignment vertical="top"/>
    </xf>
    <xf numFmtId="1" fontId="26" fillId="0" borderId="11" xfId="2" applyNumberFormat="1" applyFont="1" applyFill="1" applyBorder="1" applyAlignment="1">
      <alignment horizontal="center"/>
    </xf>
    <xf numFmtId="49" fontId="26" fillId="0" borderId="11" xfId="2" applyNumberFormat="1" applyFont="1" applyFill="1" applyBorder="1" applyAlignment="1">
      <alignment horizontal="center"/>
    </xf>
    <xf numFmtId="49" fontId="30" fillId="0" borderId="0" xfId="2" applyNumberFormat="1" applyFont="1" applyAlignment="1">
      <alignment horizontal="center" vertical="top"/>
    </xf>
    <xf numFmtId="1" fontId="26" fillId="0" borderId="11" xfId="2" applyNumberFormat="1" applyFont="1" applyFill="1" applyBorder="1" applyAlignment="1">
      <alignment horizontal="center" vertical="top"/>
    </xf>
    <xf numFmtId="0" fontId="26" fillId="0" borderId="0" xfId="2" applyFont="1"/>
    <xf numFmtId="1" fontId="26" fillId="0" borderId="0" xfId="2" applyNumberFormat="1" applyFont="1" applyBorder="1" applyAlignment="1">
      <alignment horizontal="center" vertical="top"/>
    </xf>
    <xf numFmtId="49" fontId="26" fillId="0" borderId="0" xfId="2" applyNumberFormat="1" applyFont="1" applyBorder="1" applyAlignment="1">
      <alignment horizontal="center"/>
    </xf>
    <xf numFmtId="2" fontId="26" fillId="0" borderId="0" xfId="2" applyNumberFormat="1" applyFont="1" applyAlignment="1">
      <alignment horizontal="center" vertical="center"/>
    </xf>
    <xf numFmtId="1" fontId="26" fillId="0" borderId="0" xfId="2" applyNumberFormat="1" applyFont="1" applyFill="1" applyAlignment="1">
      <alignment horizontal="center" vertical="center"/>
    </xf>
    <xf numFmtId="1" fontId="26" fillId="0" borderId="0" xfId="2" applyNumberFormat="1" applyFont="1" applyAlignment="1">
      <alignment vertical="center"/>
    </xf>
    <xf numFmtId="49" fontId="26" fillId="0" borderId="0" xfId="2" applyNumberFormat="1" applyFont="1" applyFill="1" applyAlignment="1">
      <alignment horizontal="center" vertical="top"/>
    </xf>
    <xf numFmtId="49" fontId="26" fillId="0" borderId="0" xfId="2" quotePrefix="1" applyNumberFormat="1" applyFont="1" applyFill="1" applyAlignment="1">
      <alignment horizontal="center" vertical="top"/>
    </xf>
    <xf numFmtId="1" fontId="26" fillId="0" borderId="0" xfId="2" applyNumberFormat="1" applyFont="1" applyBorder="1"/>
    <xf numFmtId="1" fontId="26" fillId="0" borderId="0" xfId="2" applyNumberFormat="1" applyFont="1" applyFill="1" applyAlignment="1">
      <alignment horizontal="center"/>
    </xf>
    <xf numFmtId="1" fontId="25" fillId="0" borderId="0" xfId="2" applyNumberFormat="1" applyFont="1" applyAlignment="1"/>
    <xf numFmtId="49" fontId="26" fillId="0" borderId="0" xfId="2" applyNumberFormat="1" applyFont="1" applyFill="1" applyAlignment="1">
      <alignment horizontal="left"/>
    </xf>
    <xf numFmtId="2" fontId="26" fillId="0" borderId="0" xfId="2" quotePrefix="1" applyNumberFormat="1" applyFont="1" applyAlignment="1">
      <alignment horizontal="center"/>
    </xf>
    <xf numFmtId="2" fontId="26" fillId="0" borderId="0" xfId="2" applyNumberFormat="1" applyFont="1" applyAlignment="1">
      <alignment horizontal="center" vertical="center" wrapText="1"/>
    </xf>
    <xf numFmtId="2" fontId="26" fillId="0" borderId="0" xfId="2" applyNumberFormat="1" applyFont="1" applyBorder="1" applyAlignment="1">
      <alignment horizontal="center"/>
    </xf>
    <xf numFmtId="2" fontId="26" fillId="0" borderId="0" xfId="2" applyNumberFormat="1" applyFont="1" applyAlignment="1">
      <alignment horizontal="left" vertical="center" wrapText="1"/>
    </xf>
    <xf numFmtId="0" fontId="23" fillId="0" borderId="0" xfId="2" applyFont="1"/>
    <xf numFmtId="2" fontId="26" fillId="0" borderId="0" xfId="2" quotePrefix="1" applyNumberFormat="1" applyFont="1" applyAlignment="1">
      <alignment horizontal="center" vertical="center"/>
    </xf>
    <xf numFmtId="2" fontId="26" fillId="0" borderId="0" xfId="2" applyNumberFormat="1" applyFont="1" applyAlignment="1">
      <alignment horizontal="center" vertical="top" wrapText="1"/>
    </xf>
    <xf numFmtId="1" fontId="30" fillId="0" borderId="0" xfId="2" quotePrefix="1" applyNumberFormat="1" applyFont="1" applyAlignment="1">
      <alignment horizontal="center" vertical="top"/>
    </xf>
    <xf numFmtId="4" fontId="24" fillId="0" borderId="4" xfId="2" applyNumberFormat="1" applyFont="1" applyBorder="1" applyAlignment="1">
      <alignment horizontal="center"/>
    </xf>
    <xf numFmtId="3" fontId="37" fillId="0" borderId="0" xfId="2" applyNumberFormat="1" applyFont="1"/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Border="1" applyAlignment="1">
      <alignment horizontal="center" vertical="top"/>
    </xf>
    <xf numFmtId="1" fontId="30" fillId="0" borderId="0" xfId="2" applyNumberFormat="1" applyFont="1" applyFill="1" applyAlignment="1">
      <alignment horizontal="center" vertical="center"/>
    </xf>
    <xf numFmtId="1" fontId="26" fillId="0" borderId="0" xfId="2" quotePrefix="1" applyNumberFormat="1" applyFont="1" applyFill="1" applyBorder="1" applyAlignment="1">
      <alignment horizontal="center" vertical="top"/>
    </xf>
    <xf numFmtId="0" fontId="37" fillId="0" borderId="0" xfId="2" applyFont="1" applyFill="1" applyAlignment="1">
      <alignment horizontal="center"/>
    </xf>
    <xf numFmtId="0" fontId="37" fillId="0" borderId="0" xfId="2" applyFill="1" applyAlignment="1">
      <alignment horizontal="right"/>
    </xf>
    <xf numFmtId="0" fontId="37" fillId="0" borderId="0" xfId="2" applyFill="1"/>
    <xf numFmtId="2" fontId="3" fillId="0" borderId="1" xfId="0" applyNumberFormat="1" applyFont="1" applyFill="1" applyBorder="1" applyAlignment="1">
      <alignment horizontal="center" vertical="top"/>
    </xf>
    <xf numFmtId="2" fontId="3" fillId="0" borderId="2" xfId="0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 vertical="top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2" fontId="2" fillId="0" borderId="2" xfId="0" applyNumberFormat="1" applyFont="1" applyFill="1" applyBorder="1" applyAlignment="1">
      <alignment horizontal="center" vertical="top"/>
    </xf>
    <xf numFmtId="1" fontId="25" fillId="0" borderId="0" xfId="2" applyNumberFormat="1" applyFont="1" applyBorder="1" applyAlignment="1">
      <alignment horizontal="center"/>
    </xf>
    <xf numFmtId="1" fontId="26" fillId="0" borderId="0" xfId="2" quotePrefix="1" applyNumberFormat="1" applyFont="1" applyAlignment="1">
      <alignment horizontal="center"/>
    </xf>
    <xf numFmtId="2" fontId="11" fillId="0" borderId="0" xfId="0" applyNumberFormat="1" applyFont="1" applyFill="1" applyAlignment="1">
      <alignment horizontal="left" vertical="top"/>
    </xf>
    <xf numFmtId="0" fontId="13" fillId="0" borderId="0" xfId="0" applyFont="1" applyFill="1"/>
    <xf numFmtId="2" fontId="11" fillId="0" borderId="0" xfId="0" applyNumberFormat="1" applyFont="1" applyFill="1" applyAlignment="1">
      <alignment horizontal="left"/>
    </xf>
    <xf numFmtId="2" fontId="13" fillId="0" borderId="0" xfId="0" applyNumberFormat="1" applyFont="1" applyAlignment="1">
      <alignment horizontal="center" vertical="center"/>
    </xf>
    <xf numFmtId="49" fontId="13" fillId="0" borderId="0" xfId="0" quotePrefix="1" applyNumberFormat="1" applyFont="1" applyAlignment="1">
      <alignment horizontal="center" vertical="top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Alignment="1">
      <alignment vertical="top" wrapText="1"/>
    </xf>
    <xf numFmtId="2" fontId="13" fillId="0" borderId="0" xfId="0" applyNumberFormat="1" applyFont="1" applyAlignment="1">
      <alignment horizontal="center" vertical="top" wrapText="1"/>
    </xf>
    <xf numFmtId="2" fontId="8" fillId="0" borderId="0" xfId="0" applyNumberFormat="1" applyFont="1" applyAlignment="1">
      <alignment horizontal="center" vertical="top"/>
    </xf>
    <xf numFmtId="1" fontId="9" fillId="0" borderId="0" xfId="0" applyNumberFormat="1" applyFont="1" applyFill="1" applyBorder="1" applyAlignment="1">
      <alignment horizontal="center" vertical="center"/>
    </xf>
    <xf numFmtId="1" fontId="26" fillId="0" borderId="0" xfId="2" quotePrefix="1" applyNumberFormat="1" applyFont="1" applyAlignment="1">
      <alignment horizontal="center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left" vertical="top" wrapText="1"/>
    </xf>
    <xf numFmtId="2" fontId="11" fillId="0" borderId="0" xfId="0" applyNumberFormat="1" applyFont="1" applyFill="1" applyAlignment="1">
      <alignment horizontal="center" vertical="top" wrapText="1"/>
    </xf>
    <xf numFmtId="1" fontId="26" fillId="0" borderId="0" xfId="2" applyNumberFormat="1" applyFont="1" applyFill="1" applyAlignment="1">
      <alignment horizontal="left"/>
    </xf>
    <xf numFmtId="1" fontId="22" fillId="0" borderId="1" xfId="2" applyNumberFormat="1" applyFont="1" applyFill="1" applyBorder="1" applyAlignment="1">
      <alignment horizontal="left"/>
    </xf>
    <xf numFmtId="1" fontId="22" fillId="0" borderId="0" xfId="2" applyNumberFormat="1" applyFont="1" applyFill="1" applyBorder="1" applyAlignment="1">
      <alignment horizontal="left"/>
    </xf>
    <xf numFmtId="1" fontId="22" fillId="0" borderId="2" xfId="2" applyNumberFormat="1" applyFont="1" applyFill="1" applyBorder="1" applyAlignment="1">
      <alignment horizontal="left"/>
    </xf>
    <xf numFmtId="1" fontId="27" fillId="0" borderId="0" xfId="2" applyNumberFormat="1" applyFont="1" applyFill="1" applyAlignment="1">
      <alignment horizontal="center"/>
    </xf>
    <xf numFmtId="1" fontId="26" fillId="0" borderId="0" xfId="2" applyNumberFormat="1" applyFont="1" applyFill="1"/>
    <xf numFmtId="1" fontId="30" fillId="0" borderId="0" xfId="2" applyNumberFormat="1" applyFont="1" applyFill="1" applyAlignment="1">
      <alignment vertical="top" wrapText="1"/>
    </xf>
    <xf numFmtId="1" fontId="27" fillId="0" borderId="0" xfId="2" applyNumberFormat="1" applyFont="1" applyFill="1" applyAlignment="1">
      <alignment horizontal="left"/>
    </xf>
    <xf numFmtId="1" fontId="32" fillId="0" borderId="0" xfId="2" applyNumberFormat="1" applyFont="1" applyFill="1" applyAlignment="1">
      <alignment horizontal="center"/>
    </xf>
    <xf numFmtId="1" fontId="26" fillId="0" borderId="0" xfId="2" applyNumberFormat="1" applyFont="1" applyFill="1" applyAlignment="1">
      <alignment horizontal="left" vertical="top"/>
    </xf>
    <xf numFmtId="1" fontId="26" fillId="0" borderId="0" xfId="2" applyNumberFormat="1" applyFont="1" applyFill="1" applyBorder="1" applyAlignment="1">
      <alignment horizontal="left"/>
    </xf>
    <xf numFmtId="1" fontId="29" fillId="0" borderId="0" xfId="2" applyNumberFormat="1" applyFont="1" applyFill="1" applyAlignment="1">
      <alignment horizontal="center"/>
    </xf>
    <xf numFmtId="2" fontId="30" fillId="0" borderId="0" xfId="2" applyNumberFormat="1" applyFont="1" applyFill="1" applyAlignment="1">
      <alignment horizontal="left"/>
    </xf>
    <xf numFmtId="2" fontId="27" fillId="0" borderId="0" xfId="2" applyNumberFormat="1" applyFont="1" applyFill="1" applyAlignment="1">
      <alignment horizontal="center" vertical="top"/>
    </xf>
    <xf numFmtId="1" fontId="32" fillId="0" borderId="0" xfId="2" applyNumberFormat="1" applyFont="1" applyFill="1" applyBorder="1" applyAlignment="1"/>
    <xf numFmtId="2" fontId="30" fillId="0" borderId="0" xfId="2" applyNumberFormat="1" applyFont="1" applyFill="1" applyAlignment="1">
      <alignment horizontal="left" vertical="top"/>
    </xf>
    <xf numFmtId="1" fontId="30" fillId="0" borderId="0" xfId="2" applyNumberFormat="1" applyFont="1" applyFill="1" applyAlignment="1">
      <alignment horizontal="left" vertical="top"/>
    </xf>
    <xf numFmtId="2" fontId="30" fillId="0" borderId="0" xfId="2" applyNumberFormat="1" applyFont="1" applyFill="1" applyAlignment="1">
      <alignment horizontal="left" vertical="center"/>
    </xf>
    <xf numFmtId="2" fontId="30" fillId="0" borderId="0" xfId="2" applyNumberFormat="1" applyFont="1" applyFill="1" applyAlignment="1">
      <alignment horizontal="left" vertical="center" wrapText="1"/>
    </xf>
    <xf numFmtId="2" fontId="30" fillId="0" borderId="0" xfId="2" applyNumberFormat="1" applyFont="1" applyFill="1" applyAlignment="1">
      <alignment vertical="top"/>
    </xf>
    <xf numFmtId="2" fontId="30" fillId="0" borderId="0" xfId="2" applyNumberFormat="1" applyFont="1" applyFill="1" applyBorder="1" applyAlignment="1">
      <alignment horizontal="left" vertical="top"/>
    </xf>
    <xf numFmtId="2" fontId="30" fillId="0" borderId="0" xfId="2" applyNumberFormat="1" applyFont="1" applyFill="1" applyAlignment="1">
      <alignment vertical="center"/>
    </xf>
    <xf numFmtId="1" fontId="30" fillId="0" borderId="0" xfId="2" applyNumberFormat="1" applyFont="1" applyFill="1" applyAlignment="1">
      <alignment horizontal="left"/>
    </xf>
    <xf numFmtId="1" fontId="26" fillId="0" borderId="0" xfId="2" applyNumberFormat="1" applyFont="1" applyFill="1" applyBorder="1"/>
    <xf numFmtId="1" fontId="27" fillId="0" borderId="0" xfId="2" applyNumberFormat="1" applyFont="1" applyFill="1" applyAlignment="1"/>
    <xf numFmtId="1" fontId="32" fillId="0" borderId="0" xfId="2" applyNumberFormat="1" applyFont="1" applyFill="1" applyAlignment="1">
      <alignment horizontal="left"/>
    </xf>
    <xf numFmtId="1" fontId="30" fillId="0" borderId="0" xfId="2" applyNumberFormat="1" applyFont="1" applyFill="1" applyAlignment="1">
      <alignment vertical="top"/>
    </xf>
    <xf numFmtId="49" fontId="30" fillId="0" borderId="0" xfId="2" applyNumberFormat="1" applyFont="1" applyFill="1" applyAlignment="1">
      <alignment horizontal="center" vertical="top"/>
    </xf>
    <xf numFmtId="1" fontId="26" fillId="0" borderId="0" xfId="2" quotePrefix="1" applyNumberFormat="1" applyFont="1" applyFill="1" applyAlignment="1">
      <alignment horizontal="center" vertical="top"/>
    </xf>
    <xf numFmtId="1" fontId="26" fillId="0" borderId="0" xfId="2" applyNumberFormat="1" applyFont="1" applyFill="1" applyAlignment="1">
      <alignment horizontal="center" vertical="top" wrapText="1"/>
    </xf>
    <xf numFmtId="0" fontId="36" fillId="0" borderId="0" xfId="2" applyFont="1" applyFill="1" applyAlignment="1">
      <alignment horizontal="center"/>
    </xf>
    <xf numFmtId="1" fontId="24" fillId="0" borderId="3" xfId="2" applyNumberFormat="1" applyFont="1" applyBorder="1" applyAlignment="1">
      <alignment horizontal="center"/>
    </xf>
    <xf numFmtId="0" fontId="13" fillId="0" borderId="0" xfId="0" applyFont="1" applyFill="1" applyAlignment="1">
      <alignment vertical="top"/>
    </xf>
    <xf numFmtId="0" fontId="14" fillId="0" borderId="0" xfId="0" applyFont="1" applyFill="1"/>
    <xf numFmtId="0" fontId="13" fillId="0" borderId="0" xfId="0" applyFont="1" applyFill="1" applyAlignment="1">
      <alignment horizontal="left"/>
    </xf>
    <xf numFmtId="2" fontId="13" fillId="0" borderId="0" xfId="0" applyNumberFormat="1" applyFont="1" applyFill="1" applyAlignment="1">
      <alignment horizontal="left" vertical="top"/>
    </xf>
    <xf numFmtId="2" fontId="13" fillId="0" borderId="0" xfId="0" applyNumberFormat="1" applyFont="1" applyFill="1" applyAlignment="1">
      <alignment horizontal="left"/>
    </xf>
    <xf numFmtId="2" fontId="11" fillId="0" borderId="0" xfId="0" applyNumberFormat="1" applyFont="1" applyFill="1" applyAlignment="1">
      <alignment vertical="top" wrapText="1"/>
    </xf>
    <xf numFmtId="2" fontId="13" fillId="0" borderId="0" xfId="0" applyNumberFormat="1" applyFont="1" applyFill="1" applyAlignment="1">
      <alignment vertical="top"/>
    </xf>
    <xf numFmtId="2" fontId="1" fillId="0" borderId="3" xfId="0" applyNumberFormat="1" applyFont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>
      <alignment horizontal="left"/>
    </xf>
    <xf numFmtId="0" fontId="37" fillId="0" borderId="0" xfId="2" applyFont="1" applyFill="1"/>
    <xf numFmtId="0" fontId="9" fillId="0" borderId="0" xfId="0" applyFont="1" applyFill="1"/>
    <xf numFmtId="0" fontId="10" fillId="0" borderId="0" xfId="0" applyFont="1" applyFill="1" applyBorder="1"/>
    <xf numFmtId="2" fontId="8" fillId="0" borderId="0" xfId="0" applyNumberFormat="1" applyFont="1" applyFill="1" applyAlignment="1">
      <alignment horizontal="left" vertical="top"/>
    </xf>
    <xf numFmtId="2" fontId="8" fillId="0" borderId="0" xfId="0" applyNumberFormat="1" applyFont="1" applyFill="1" applyAlignment="1">
      <alignment horizontal="left"/>
    </xf>
    <xf numFmtId="2" fontId="8" fillId="0" borderId="0" xfId="0" applyNumberFormat="1" applyFont="1" applyFill="1" applyAlignment="1">
      <alignment vertical="top" wrapText="1"/>
    </xf>
    <xf numFmtId="2" fontId="8" fillId="0" borderId="0" xfId="0" applyNumberFormat="1" applyFont="1" applyFill="1" applyAlignment="1">
      <alignment vertical="top"/>
    </xf>
    <xf numFmtId="0" fontId="10" fillId="0" borderId="0" xfId="0" applyFont="1" applyFill="1" applyAlignment="1"/>
    <xf numFmtId="49" fontId="10" fillId="0" borderId="0" xfId="0" applyNumberFormat="1" applyFont="1" applyFill="1" applyAlignment="1">
      <alignment horizontal="center" vertical="top"/>
    </xf>
    <xf numFmtId="49" fontId="8" fillId="0" borderId="0" xfId="0" applyNumberFormat="1" applyFont="1" applyFill="1" applyAlignment="1">
      <alignment horizontal="center" vertical="top"/>
    </xf>
    <xf numFmtId="1" fontId="8" fillId="0" borderId="0" xfId="0" applyNumberFormat="1" applyFont="1" applyFill="1" applyAlignment="1">
      <alignment horizontal="center" vertical="top"/>
    </xf>
    <xf numFmtId="2" fontId="8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top"/>
    </xf>
    <xf numFmtId="2" fontId="8" fillId="0" borderId="0" xfId="0" applyNumberFormat="1" applyFont="1" applyFill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Alignment="1">
      <alignment horizontal="center"/>
    </xf>
    <xf numFmtId="2" fontId="20" fillId="0" borderId="0" xfId="0" applyNumberFormat="1" applyFont="1" applyBorder="1" applyAlignment="1">
      <alignment vertical="top"/>
    </xf>
    <xf numFmtId="2" fontId="8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0" fillId="0" borderId="0" xfId="0" quotePrefix="1" applyFont="1" applyFill="1" applyAlignment="1">
      <alignment horizontal="left" vertical="top"/>
    </xf>
    <xf numFmtId="2" fontId="8" fillId="0" borderId="0" xfId="0" applyNumberFormat="1" applyFont="1" applyFill="1" applyAlignment="1"/>
    <xf numFmtId="2" fontId="8" fillId="0" borderId="0" xfId="0" applyNumberFormat="1" applyFont="1" applyFill="1" applyAlignment="1">
      <alignment vertical="center"/>
    </xf>
    <xf numFmtId="2" fontId="10" fillId="0" borderId="0" xfId="0" applyNumberFormat="1" applyFont="1" applyFill="1" applyAlignment="1" applyProtection="1">
      <alignment horizontal="center"/>
    </xf>
    <xf numFmtId="1" fontId="10" fillId="0" borderId="0" xfId="0" applyNumberFormat="1" applyFont="1" applyFill="1" applyAlignment="1">
      <alignment horizontal="left" vertical="center" wrapText="1"/>
    </xf>
    <xf numFmtId="1" fontId="10" fillId="0" borderId="0" xfId="0" applyNumberFormat="1" applyFont="1" applyFill="1" applyAlignment="1">
      <alignment horizontal="left" vertical="top" wrapText="1"/>
    </xf>
    <xf numFmtId="2" fontId="10" fillId="0" borderId="0" xfId="0" applyNumberFormat="1" applyFont="1" applyFill="1" applyAlignment="1" applyProtection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2" fontId="8" fillId="0" borderId="0" xfId="0" applyNumberFormat="1" applyFont="1" applyFill="1" applyAlignment="1">
      <alignment vertical="center" wrapText="1"/>
    </xf>
    <xf numFmtId="49" fontId="8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2" fontId="8" fillId="0" borderId="0" xfId="0" applyNumberFormat="1" applyFont="1" applyAlignment="1">
      <alignment horizontal="center" vertical="top"/>
    </xf>
    <xf numFmtId="2" fontId="9" fillId="0" borderId="3" xfId="0" applyNumberFormat="1" applyFont="1" applyBorder="1" applyAlignment="1">
      <alignment horizontal="center"/>
    </xf>
    <xf numFmtId="2" fontId="18" fillId="0" borderId="0" xfId="0" applyNumberFormat="1" applyFont="1"/>
    <xf numFmtId="0" fontId="10" fillId="0" borderId="0" xfId="0" applyNumberFormat="1" applyFont="1" applyFill="1" applyAlignment="1">
      <alignment horizontal="center"/>
    </xf>
    <xf numFmtId="49" fontId="1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Alignment="1">
      <alignment horizontal="center"/>
    </xf>
    <xf numFmtId="1" fontId="26" fillId="0" borderId="0" xfId="2" quotePrefix="1" applyNumberFormat="1" applyFont="1" applyFill="1" applyAlignment="1">
      <alignment horizontal="center" vertical="center"/>
    </xf>
    <xf numFmtId="1" fontId="26" fillId="0" borderId="0" xfId="2" applyNumberFormat="1" applyFont="1" applyFill="1" applyAlignment="1">
      <alignment vertical="top"/>
    </xf>
    <xf numFmtId="1" fontId="35" fillId="0" borderId="0" xfId="2" applyNumberFormat="1" applyFont="1" applyFill="1" applyAlignment="1">
      <alignment horizontal="right"/>
    </xf>
    <xf numFmtId="0" fontId="35" fillId="0" borderId="0" xfId="2" applyFont="1" applyFill="1"/>
    <xf numFmtId="1" fontId="35" fillId="0" borderId="0" xfId="2" applyNumberFormat="1" applyFont="1" applyFill="1"/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3" xfId="0" applyNumberFormat="1" applyFont="1" applyBorder="1" applyAlignment="1">
      <alignment horizontal="center"/>
    </xf>
    <xf numFmtId="0" fontId="38" fillId="0" borderId="0" xfId="2" applyFont="1" applyAlignment="1">
      <alignment horizontal="center"/>
    </xf>
    <xf numFmtId="0" fontId="37" fillId="0" borderId="0" xfId="2" applyNumberFormat="1" applyFill="1" applyBorder="1"/>
    <xf numFmtId="0" fontId="37" fillId="0" borderId="0" xfId="2" applyNumberFormat="1" applyFont="1" applyBorder="1"/>
    <xf numFmtId="0" fontId="22" fillId="0" borderId="0" xfId="2" quotePrefix="1" applyNumberFormat="1" applyFont="1" applyBorder="1" applyAlignment="1">
      <alignment horizontal="center"/>
    </xf>
    <xf numFmtId="0" fontId="37" fillId="0" borderId="0" xfId="2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right"/>
    </xf>
    <xf numFmtId="2" fontId="10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left"/>
    </xf>
    <xf numFmtId="2" fontId="9" fillId="0" borderId="15" xfId="0" applyNumberFormat="1" applyFont="1" applyBorder="1" applyAlignment="1">
      <alignment horizontal="center"/>
    </xf>
    <xf numFmtId="0" fontId="9" fillId="0" borderId="3" xfId="0" applyFont="1" applyBorder="1"/>
    <xf numFmtId="164" fontId="1" fillId="0" borderId="3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center" vertical="top"/>
    </xf>
    <xf numFmtId="1" fontId="25" fillId="0" borderId="0" xfId="2" applyNumberFormat="1" applyFont="1" applyBorder="1" applyAlignment="1">
      <alignment horizontal="center"/>
    </xf>
    <xf numFmtId="1" fontId="26" fillId="0" borderId="0" xfId="2" quotePrefix="1" applyNumberFormat="1" applyFont="1" applyAlignment="1">
      <alignment horizontal="center"/>
    </xf>
    <xf numFmtId="4" fontId="24" fillId="0" borderId="1" xfId="2" applyNumberFormat="1" applyFont="1" applyBorder="1" applyAlignment="1">
      <alignment horizontal="center"/>
    </xf>
    <xf numFmtId="1" fontId="26" fillId="0" borderId="0" xfId="2" quotePrefix="1" applyNumberFormat="1" applyFont="1" applyAlignment="1">
      <alignment horizontal="center"/>
    </xf>
    <xf numFmtId="2" fontId="3" fillId="0" borderId="2" xfId="0" applyNumberFormat="1" applyFont="1" applyBorder="1" applyAlignment="1">
      <alignment horizontal="center" vertical="top"/>
    </xf>
    <xf numFmtId="2" fontId="2" fillId="0" borderId="2" xfId="0" applyNumberFormat="1" applyFont="1" applyBorder="1" applyAlignment="1">
      <alignment horizontal="center" vertical="top"/>
    </xf>
    <xf numFmtId="0" fontId="3" fillId="0" borderId="0" xfId="0" quotePrefix="1" applyNumberFormat="1" applyFont="1" applyAlignment="1">
      <alignment horizontal="center" vertical="top"/>
    </xf>
    <xf numFmtId="0" fontId="3" fillId="0" borderId="0" xfId="0" applyNumberFormat="1" applyFont="1" applyAlignment="1">
      <alignment horizontal="center" vertical="top"/>
    </xf>
    <xf numFmtId="2" fontId="1" fillId="0" borderId="0" xfId="0" applyNumberFormat="1" applyFont="1" applyBorder="1" applyAlignment="1">
      <alignment horizontal="left"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Border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2" fontId="8" fillId="0" borderId="0" xfId="0" applyNumberFormat="1" applyFont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1" fontId="3" fillId="0" borderId="0" xfId="0" applyNumberFormat="1" applyFont="1" applyAlignment="1">
      <alignment horizontal="center" vertical="top" wrapText="1"/>
    </xf>
    <xf numFmtId="1" fontId="27" fillId="0" borderId="0" xfId="2" applyNumberFormat="1" applyFont="1" applyAlignment="1">
      <alignment horizontal="center"/>
    </xf>
    <xf numFmtId="1" fontId="24" fillId="0" borderId="0" xfId="2" applyNumberFormat="1" applyFont="1" applyAlignment="1">
      <alignment horizontal="center"/>
    </xf>
    <xf numFmtId="1" fontId="25" fillId="0" borderId="0" xfId="2" applyNumberFormat="1" applyFont="1" applyAlignment="1">
      <alignment horizontal="center"/>
    </xf>
    <xf numFmtId="1" fontId="22" fillId="0" borderId="10" xfId="2" applyNumberFormat="1" applyFont="1" applyFill="1" applyBorder="1" applyAlignment="1">
      <alignment horizontal="center" wrapText="1"/>
    </xf>
    <xf numFmtId="1" fontId="28" fillId="0" borderId="1" xfId="2" applyNumberFormat="1" applyFont="1" applyBorder="1" applyAlignment="1">
      <alignment horizontal="left"/>
    </xf>
    <xf numFmtId="2" fontId="27" fillId="0" borderId="0" xfId="2" applyNumberFormat="1" applyFont="1" applyAlignment="1">
      <alignment horizontal="center"/>
    </xf>
    <xf numFmtId="1" fontId="27" fillId="0" borderId="0" xfId="2" applyNumberFormat="1" applyFont="1" applyAlignment="1">
      <alignment horizontal="left"/>
    </xf>
    <xf numFmtId="1" fontId="28" fillId="0" borderId="0" xfId="2" applyNumberFormat="1" applyFont="1" applyBorder="1" applyAlignment="1">
      <alignment horizontal="left"/>
    </xf>
    <xf numFmtId="1" fontId="26" fillId="0" borderId="0" xfId="2" applyNumberFormat="1" applyFont="1" applyAlignment="1">
      <alignment horizontal="center" wrapText="1"/>
    </xf>
    <xf numFmtId="1" fontId="25" fillId="0" borderId="0" xfId="2" applyNumberFormat="1" applyFont="1" applyBorder="1" applyAlignment="1">
      <alignment horizontal="center"/>
    </xf>
    <xf numFmtId="1" fontId="31" fillId="0" borderId="1" xfId="2" quotePrefix="1" applyNumberFormat="1" applyFont="1" applyBorder="1" applyAlignment="1">
      <alignment horizontal="center"/>
    </xf>
    <xf numFmtId="2" fontId="27" fillId="0" borderId="0" xfId="2" applyNumberFormat="1" applyFont="1" applyAlignment="1">
      <alignment horizontal="center" vertical="top"/>
    </xf>
    <xf numFmtId="1" fontId="32" fillId="0" borderId="0" xfId="2" applyNumberFormat="1" applyFont="1" applyBorder="1" applyAlignment="1">
      <alignment horizontal="left"/>
    </xf>
    <xf numFmtId="1" fontId="26" fillId="0" borderId="0" xfId="2" applyNumberFormat="1" applyFont="1" applyAlignment="1">
      <alignment horizontal="center" vertical="center"/>
    </xf>
    <xf numFmtId="1" fontId="26" fillId="0" borderId="0" xfId="2" quotePrefix="1" applyNumberFormat="1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5" fillId="0" borderId="1" xfId="0" quotePrefix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center"/>
    </xf>
    <xf numFmtId="2" fontId="14" fillId="0" borderId="2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2" fontId="8" fillId="0" borderId="2" xfId="0" quotePrefix="1" applyNumberFormat="1" applyFont="1" applyBorder="1" applyAlignment="1">
      <alignment horizontal="left" vertical="top"/>
    </xf>
    <xf numFmtId="2" fontId="8" fillId="0" borderId="2" xfId="0" applyNumberFormat="1" applyFont="1" applyBorder="1" applyAlignment="1">
      <alignment horizontal="left" vertical="top"/>
    </xf>
    <xf numFmtId="49" fontId="9" fillId="0" borderId="0" xfId="0" quotePrefix="1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quotePrefix="1" applyFont="1" applyAlignment="1">
      <alignment horizontal="center"/>
    </xf>
    <xf numFmtId="0" fontId="9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left" vertical="top"/>
    </xf>
    <xf numFmtId="0" fontId="39" fillId="0" borderId="0" xfId="0" applyFont="1" applyAlignment="1">
      <alignment horizontal="center"/>
    </xf>
    <xf numFmtId="2" fontId="9" fillId="0" borderId="3" xfId="0" applyNumberFormat="1" applyFont="1" applyBorder="1" applyAlignment="1">
      <alignment horizontal="center"/>
    </xf>
    <xf numFmtId="2" fontId="9" fillId="0" borderId="9" xfId="0" applyNumberFormat="1" applyFont="1" applyBorder="1" applyAlignment="1">
      <alignment horizontal="center" vertical="top" wrapText="1"/>
    </xf>
    <xf numFmtId="2" fontId="9" fillId="0" borderId="11" xfId="0" applyNumberFormat="1" applyFont="1" applyBorder="1" applyAlignment="1">
      <alignment horizontal="center" vertical="top" wrapText="1"/>
    </xf>
    <xf numFmtId="2" fontId="9" fillId="0" borderId="13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13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wrapText="1"/>
    </xf>
    <xf numFmtId="0" fontId="17" fillId="0" borderId="14" xfId="0" applyFont="1" applyBorder="1" applyAlignment="1">
      <alignment horizontal="center"/>
    </xf>
    <xf numFmtId="49" fontId="20" fillId="0" borderId="0" xfId="0" quotePrefix="1" applyNumberFormat="1" applyFont="1" applyBorder="1" applyAlignment="1">
      <alignment horizontal="center"/>
    </xf>
    <xf numFmtId="2" fontId="20" fillId="0" borderId="0" xfId="0" applyNumberFormat="1" applyFont="1" applyAlignment="1">
      <alignment horizontal="center"/>
    </xf>
    <xf numFmtId="49" fontId="20" fillId="0" borderId="0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49" fontId="20" fillId="0" borderId="1" xfId="0" quotePrefix="1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 vertical="top" wrapText="1"/>
    </xf>
    <xf numFmtId="165" fontId="9" fillId="0" borderId="0" xfId="0" applyNumberFormat="1" applyFont="1" applyAlignment="1">
      <alignment horizontal="center"/>
    </xf>
    <xf numFmtId="0" fontId="17" fillId="0" borderId="2" xfId="0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J135"/>
  <sheetViews>
    <sheetView topLeftCell="A110" zoomScaleSheetLayoutView="100" workbookViewId="0">
      <selection activeCell="A131" sqref="A131"/>
    </sheetView>
  </sheetViews>
  <sheetFormatPr defaultRowHeight="15"/>
  <cols>
    <col min="1" max="1" width="5.28515625" style="18" customWidth="1"/>
    <col min="2" max="2" width="28.5703125" style="1" customWidth="1"/>
    <col min="3" max="3" width="15.5703125" style="20" customWidth="1"/>
    <col min="4" max="4" width="13.140625" style="20" customWidth="1"/>
    <col min="5" max="5" width="14.5703125" style="20" customWidth="1"/>
    <col min="6" max="6" width="12.140625" style="20" customWidth="1"/>
    <col min="7" max="7" width="12.5703125" style="40" customWidth="1"/>
    <col min="8" max="8" width="9.85546875" style="1" bestFit="1" customWidth="1"/>
    <col min="9" max="16384" width="9.140625" style="1"/>
  </cols>
  <sheetData>
    <row r="1" spans="1:7" ht="15.75">
      <c r="A1" s="604" t="s">
        <v>0</v>
      </c>
      <c r="B1" s="604"/>
      <c r="C1" s="604"/>
      <c r="D1" s="604"/>
      <c r="E1" s="604"/>
      <c r="F1" s="604"/>
      <c r="G1" s="604"/>
    </row>
    <row r="2" spans="1:7">
      <c r="A2" s="605" t="s">
        <v>1</v>
      </c>
      <c r="B2" s="605"/>
      <c r="C2" s="605"/>
      <c r="D2" s="605"/>
      <c r="E2" s="605"/>
      <c r="F2" s="605"/>
      <c r="G2" s="605"/>
    </row>
    <row r="3" spans="1:7">
      <c r="A3" s="605" t="s">
        <v>2</v>
      </c>
      <c r="B3" s="605"/>
      <c r="C3" s="605"/>
      <c r="D3" s="605"/>
      <c r="E3" s="605"/>
      <c r="F3" s="605"/>
      <c r="G3" s="605"/>
    </row>
    <row r="4" spans="1:7" s="5" customFormat="1" ht="14.25">
      <c r="A4" s="2" t="s">
        <v>3</v>
      </c>
      <c r="B4" s="3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51" t="s">
        <v>9</v>
      </c>
    </row>
    <row r="5" spans="1:7" s="5" customFormat="1" ht="14.25">
      <c r="A5" s="6" t="s">
        <v>10</v>
      </c>
      <c r="B5" s="7"/>
      <c r="C5" s="8"/>
      <c r="D5" s="8" t="s">
        <v>11</v>
      </c>
      <c r="E5" s="8" t="s">
        <v>12</v>
      </c>
      <c r="F5" s="8" t="s">
        <v>13</v>
      </c>
      <c r="G5" s="452" t="s">
        <v>14</v>
      </c>
    </row>
    <row r="6" spans="1:7" s="10" customFormat="1" ht="15.75">
      <c r="A6" s="9" t="s">
        <v>15</v>
      </c>
      <c r="B6" s="593" t="s">
        <v>16</v>
      </c>
      <c r="C6" s="593"/>
      <c r="D6" s="593"/>
      <c r="E6" s="593"/>
      <c r="F6" s="593"/>
      <c r="G6" s="593"/>
    </row>
    <row r="7" spans="1:7" s="10" customFormat="1" ht="15.75">
      <c r="A7" s="11" t="s">
        <v>17</v>
      </c>
      <c r="B7" s="12" t="s">
        <v>18</v>
      </c>
      <c r="C7" s="13"/>
      <c r="D7" s="13"/>
      <c r="E7" s="13"/>
      <c r="F7" s="13"/>
      <c r="G7" s="453"/>
    </row>
    <row r="8" spans="1:7" s="5" customFormat="1" ht="14.25">
      <c r="A8" s="14"/>
      <c r="B8" s="15" t="s">
        <v>19</v>
      </c>
      <c r="C8" s="16"/>
      <c r="D8" s="16"/>
      <c r="E8" s="16"/>
      <c r="F8" s="16"/>
      <c r="G8" s="454"/>
    </row>
    <row r="9" spans="1:7" s="5" customFormat="1" ht="14.25">
      <c r="A9" s="14"/>
      <c r="B9" s="17" t="s">
        <v>20</v>
      </c>
      <c r="C9" s="16"/>
      <c r="D9" s="16"/>
      <c r="E9" s="16"/>
      <c r="F9" s="16"/>
      <c r="G9" s="454"/>
    </row>
    <row r="10" spans="1:7">
      <c r="A10" s="18" t="s">
        <v>21</v>
      </c>
      <c r="B10" s="19" t="s">
        <v>22</v>
      </c>
      <c r="C10" s="20" t="s">
        <v>23</v>
      </c>
      <c r="D10" s="21" t="s">
        <v>24</v>
      </c>
      <c r="E10" s="22">
        <v>231</v>
      </c>
      <c r="F10" s="20" t="s">
        <v>25</v>
      </c>
      <c r="G10" s="455"/>
    </row>
    <row r="11" spans="1:7">
      <c r="A11" s="24">
        <v>2</v>
      </c>
      <c r="B11" s="19" t="s">
        <v>26</v>
      </c>
      <c r="C11" s="20" t="s">
        <v>27</v>
      </c>
      <c r="D11" s="21" t="s">
        <v>28</v>
      </c>
      <c r="E11" s="22">
        <v>44</v>
      </c>
      <c r="F11" s="20" t="s">
        <v>29</v>
      </c>
      <c r="G11" s="455"/>
    </row>
    <row r="12" spans="1:7" s="19" customFormat="1">
      <c r="A12" s="24" t="s">
        <v>30</v>
      </c>
      <c r="B12" s="1" t="s">
        <v>31</v>
      </c>
      <c r="C12" s="20" t="s">
        <v>32</v>
      </c>
      <c r="D12" s="21" t="s">
        <v>33</v>
      </c>
      <c r="E12" s="22">
        <v>99</v>
      </c>
      <c r="F12" s="21" t="s">
        <v>34</v>
      </c>
      <c r="G12" s="40"/>
    </row>
    <row r="13" spans="1:7" s="5" customFormat="1">
      <c r="A13" s="14"/>
      <c r="B13" s="594" t="s">
        <v>35</v>
      </c>
      <c r="C13" s="594"/>
      <c r="D13" s="594"/>
      <c r="E13" s="25">
        <f>SUM(E10:E12)</f>
        <v>374</v>
      </c>
      <c r="F13" s="16"/>
      <c r="G13" s="456"/>
    </row>
    <row r="14" spans="1:7" s="5" customFormat="1">
      <c r="A14" s="14"/>
      <c r="B14" s="17" t="s">
        <v>36</v>
      </c>
      <c r="C14" s="27"/>
      <c r="D14" s="27"/>
      <c r="E14" s="16"/>
      <c r="F14" s="16"/>
      <c r="G14" s="456"/>
    </row>
    <row r="15" spans="1:7">
      <c r="A15" s="28" t="s">
        <v>37</v>
      </c>
      <c r="B15" s="29" t="s">
        <v>38</v>
      </c>
      <c r="C15" s="20" t="s">
        <v>39</v>
      </c>
      <c r="D15" s="20" t="s">
        <v>40</v>
      </c>
      <c r="E15" s="20">
        <v>15</v>
      </c>
      <c r="F15" s="20" t="s">
        <v>41</v>
      </c>
      <c r="G15" s="455"/>
    </row>
    <row r="16" spans="1:7" ht="18" customHeight="1">
      <c r="A16" s="28" t="s">
        <v>42</v>
      </c>
      <c r="B16" s="1" t="s">
        <v>43</v>
      </c>
      <c r="C16" s="20" t="s">
        <v>44</v>
      </c>
      <c r="D16" s="20" t="s">
        <v>45</v>
      </c>
      <c r="E16" s="20">
        <v>42</v>
      </c>
      <c r="F16" s="20" t="s">
        <v>46</v>
      </c>
      <c r="G16" s="455"/>
    </row>
    <row r="17" spans="1:7" s="5" customFormat="1">
      <c r="A17" s="14"/>
      <c r="B17" s="594" t="s">
        <v>47</v>
      </c>
      <c r="C17" s="594"/>
      <c r="D17" s="594"/>
      <c r="E17" s="25">
        <f>SUM(E15:E16)</f>
        <v>57</v>
      </c>
      <c r="F17" s="16"/>
      <c r="G17" s="456"/>
    </row>
    <row r="18" spans="1:7" s="5" customFormat="1" ht="14.25">
      <c r="A18" s="14"/>
      <c r="B18" s="17" t="s">
        <v>48</v>
      </c>
      <c r="C18" s="27"/>
      <c r="D18" s="27"/>
      <c r="E18" s="16"/>
      <c r="F18" s="16"/>
      <c r="G18" s="454"/>
    </row>
    <row r="19" spans="1:7" s="31" customFormat="1" ht="15.75" customHeight="1">
      <c r="A19" s="30" t="s">
        <v>49</v>
      </c>
      <c r="B19" s="31" t="s">
        <v>50</v>
      </c>
      <c r="C19" s="23" t="s">
        <v>23</v>
      </c>
      <c r="D19" s="23" t="s">
        <v>51</v>
      </c>
      <c r="E19" s="23">
        <v>70</v>
      </c>
      <c r="F19" s="23" t="s">
        <v>52</v>
      </c>
      <c r="G19" s="455"/>
    </row>
    <row r="20" spans="1:7" s="5" customFormat="1">
      <c r="A20" s="14"/>
      <c r="B20" s="594" t="s">
        <v>53</v>
      </c>
      <c r="C20" s="594"/>
      <c r="D20" s="594"/>
      <c r="E20" s="25">
        <f>SUM(E19)</f>
        <v>70</v>
      </c>
      <c r="F20" s="16"/>
      <c r="G20" s="456"/>
    </row>
    <row r="21" spans="1:7" s="5" customFormat="1" ht="14.25">
      <c r="A21" s="14"/>
      <c r="B21" s="594" t="s">
        <v>54</v>
      </c>
      <c r="C21" s="594"/>
      <c r="D21" s="594"/>
      <c r="E21" s="25">
        <f>E13+E20+E17</f>
        <v>501</v>
      </c>
      <c r="F21" s="16"/>
      <c r="G21" s="454"/>
    </row>
    <row r="22" spans="1:7" s="5" customFormat="1" ht="14.25">
      <c r="A22" s="14"/>
      <c r="B22" s="15" t="s">
        <v>55</v>
      </c>
      <c r="C22" s="27"/>
      <c r="D22" s="27"/>
      <c r="E22" s="16"/>
      <c r="F22" s="16"/>
      <c r="G22" s="454"/>
    </row>
    <row r="23" spans="1:7" s="5" customFormat="1" ht="14.25">
      <c r="A23" s="14"/>
      <c r="B23" s="17" t="s">
        <v>20</v>
      </c>
      <c r="C23" s="16"/>
      <c r="D23" s="16"/>
      <c r="E23" s="16"/>
      <c r="F23" s="16"/>
      <c r="G23" s="454"/>
    </row>
    <row r="24" spans="1:7" s="19" customFormat="1">
      <c r="A24" s="24" t="s">
        <v>56</v>
      </c>
      <c r="B24" s="1" t="s">
        <v>31</v>
      </c>
      <c r="C24" s="20" t="s">
        <v>32</v>
      </c>
      <c r="D24" s="21" t="s">
        <v>33</v>
      </c>
      <c r="E24" s="22">
        <v>33</v>
      </c>
      <c r="F24" s="21" t="s">
        <v>34</v>
      </c>
      <c r="G24" s="40"/>
    </row>
    <row r="25" spans="1:7">
      <c r="A25" s="24">
        <v>7</v>
      </c>
      <c r="B25" s="19" t="s">
        <v>57</v>
      </c>
      <c r="C25" s="20" t="s">
        <v>27</v>
      </c>
      <c r="D25" s="21" t="s">
        <v>58</v>
      </c>
      <c r="E25" s="22">
        <v>240</v>
      </c>
      <c r="F25" s="20" t="s">
        <v>25</v>
      </c>
      <c r="G25" s="455"/>
    </row>
    <row r="26" spans="1:7">
      <c r="A26" s="24">
        <v>8</v>
      </c>
      <c r="B26" s="19" t="s">
        <v>59</v>
      </c>
      <c r="C26" s="20" t="s">
        <v>27</v>
      </c>
      <c r="D26" s="21" t="s">
        <v>60</v>
      </c>
      <c r="E26" s="22">
        <v>45</v>
      </c>
      <c r="F26" s="20" t="s">
        <v>29</v>
      </c>
    </row>
    <row r="27" spans="1:7">
      <c r="A27" s="24" t="s">
        <v>61</v>
      </c>
      <c r="B27" s="19" t="s">
        <v>62</v>
      </c>
      <c r="C27" s="20" t="s">
        <v>23</v>
      </c>
      <c r="D27" s="21" t="s">
        <v>63</v>
      </c>
      <c r="E27" s="22">
        <v>390</v>
      </c>
      <c r="F27" s="20" t="s">
        <v>64</v>
      </c>
    </row>
    <row r="28" spans="1:7" ht="16.5" customHeight="1">
      <c r="A28" s="24" t="s">
        <v>65</v>
      </c>
      <c r="B28" s="32" t="s">
        <v>66</v>
      </c>
      <c r="C28" s="20" t="s">
        <v>23</v>
      </c>
      <c r="D28" s="20" t="s">
        <v>67</v>
      </c>
      <c r="E28" s="20">
        <v>206</v>
      </c>
      <c r="F28" s="20" t="s">
        <v>68</v>
      </c>
    </row>
    <row r="29" spans="1:7" s="5" customFormat="1">
      <c r="A29" s="14"/>
      <c r="B29" s="594" t="s">
        <v>35</v>
      </c>
      <c r="C29" s="594"/>
      <c r="D29" s="594"/>
      <c r="E29" s="25">
        <f>SUM(E24:E28)</f>
        <v>914</v>
      </c>
      <c r="F29" s="16"/>
      <c r="G29" s="456"/>
    </row>
    <row r="30" spans="1:7" s="5" customFormat="1">
      <c r="A30" s="14"/>
      <c r="B30" s="17" t="s">
        <v>36</v>
      </c>
      <c r="C30" s="27"/>
      <c r="D30" s="27"/>
      <c r="E30" s="16"/>
      <c r="F30" s="16"/>
      <c r="G30" s="456"/>
    </row>
    <row r="31" spans="1:7">
      <c r="A31" s="33">
        <v>11</v>
      </c>
      <c r="B31" s="34" t="s">
        <v>69</v>
      </c>
      <c r="C31" s="26" t="s">
        <v>39</v>
      </c>
      <c r="D31" s="26" t="s">
        <v>40</v>
      </c>
      <c r="E31" s="26">
        <v>30</v>
      </c>
      <c r="F31" s="26" t="s">
        <v>70</v>
      </c>
      <c r="G31" s="457"/>
    </row>
    <row r="32" spans="1:7">
      <c r="A32" s="24" t="s">
        <v>71</v>
      </c>
      <c r="B32" s="29" t="s">
        <v>38</v>
      </c>
      <c r="C32" s="20" t="s">
        <v>39</v>
      </c>
      <c r="D32" s="20" t="s">
        <v>40</v>
      </c>
      <c r="E32" s="20">
        <v>15</v>
      </c>
      <c r="F32" s="20" t="s">
        <v>41</v>
      </c>
      <c r="G32" s="455"/>
    </row>
    <row r="33" spans="1:7" s="5" customFormat="1">
      <c r="A33" s="14"/>
      <c r="B33" s="594" t="s">
        <v>47</v>
      </c>
      <c r="C33" s="594"/>
      <c r="D33" s="594"/>
      <c r="E33" s="25">
        <f>SUM(E31:E32)</f>
        <v>45</v>
      </c>
      <c r="F33" s="16"/>
      <c r="G33" s="456"/>
    </row>
    <row r="34" spans="1:7" s="19" customFormat="1">
      <c r="A34" s="24"/>
      <c r="B34" s="17" t="s">
        <v>48</v>
      </c>
      <c r="C34" s="20"/>
      <c r="D34" s="21"/>
      <c r="E34" s="22"/>
      <c r="F34" s="21"/>
      <c r="G34" s="40"/>
    </row>
    <row r="35" spans="1:7" s="31" customFormat="1" ht="16.5" customHeight="1">
      <c r="A35" s="36">
        <v>12</v>
      </c>
      <c r="B35" s="31" t="s">
        <v>72</v>
      </c>
      <c r="C35" s="23" t="s">
        <v>73</v>
      </c>
      <c r="D35" s="23" t="s">
        <v>74</v>
      </c>
      <c r="E35" s="23">
        <v>99</v>
      </c>
      <c r="F35" s="23" t="s">
        <v>75</v>
      </c>
      <c r="G35" s="40"/>
    </row>
    <row r="36" spans="1:7" s="5" customFormat="1">
      <c r="A36" s="14"/>
      <c r="B36" s="594" t="s">
        <v>53</v>
      </c>
      <c r="C36" s="594"/>
      <c r="D36" s="594"/>
      <c r="E36" s="25">
        <f>SUM(E35)</f>
        <v>99</v>
      </c>
      <c r="F36" s="16"/>
      <c r="G36" s="456"/>
    </row>
    <row r="37" spans="1:7" s="5" customFormat="1" ht="14.25">
      <c r="A37" s="14"/>
      <c r="B37" s="594" t="s">
        <v>76</v>
      </c>
      <c r="C37" s="594"/>
      <c r="D37" s="594"/>
      <c r="E37" s="25">
        <f>E29+E33+E36</f>
        <v>1058</v>
      </c>
      <c r="F37" s="16"/>
      <c r="G37" s="454"/>
    </row>
    <row r="38" spans="1:7" s="5" customFormat="1" ht="14.25">
      <c r="A38" s="14"/>
      <c r="B38" s="15" t="s">
        <v>77</v>
      </c>
      <c r="C38" s="27"/>
      <c r="D38" s="27"/>
      <c r="E38" s="16"/>
      <c r="F38" s="16"/>
      <c r="G38" s="454"/>
    </row>
    <row r="39" spans="1:7" s="5" customFormat="1" ht="14.25">
      <c r="A39" s="14"/>
      <c r="B39" s="17" t="s">
        <v>20</v>
      </c>
      <c r="C39" s="16"/>
      <c r="D39" s="16"/>
      <c r="E39" s="16"/>
      <c r="F39" s="16"/>
      <c r="G39" s="454"/>
    </row>
    <row r="40" spans="1:7">
      <c r="A40" s="24" t="s">
        <v>78</v>
      </c>
      <c r="B40" s="19" t="s">
        <v>62</v>
      </c>
      <c r="C40" s="20" t="s">
        <v>23</v>
      </c>
      <c r="D40" s="21" t="s">
        <v>63</v>
      </c>
      <c r="E40" s="22">
        <v>130</v>
      </c>
      <c r="F40" s="20" t="s">
        <v>64</v>
      </c>
    </row>
    <row r="41" spans="1:7" ht="16.5" customHeight="1">
      <c r="A41" s="24" t="s">
        <v>79</v>
      </c>
      <c r="B41" s="32" t="s">
        <v>66</v>
      </c>
      <c r="C41" s="20" t="s">
        <v>23</v>
      </c>
      <c r="D41" s="20" t="s">
        <v>67</v>
      </c>
      <c r="E41" s="20">
        <v>206</v>
      </c>
      <c r="F41" s="20" t="s">
        <v>68</v>
      </c>
    </row>
    <row r="42" spans="1:7" ht="16.5" customHeight="1">
      <c r="A42" s="24" t="s">
        <v>80</v>
      </c>
      <c r="B42" s="1" t="s">
        <v>81</v>
      </c>
      <c r="C42" s="20" t="s">
        <v>23</v>
      </c>
      <c r="D42" s="20" t="s">
        <v>82</v>
      </c>
      <c r="E42" s="20">
        <v>400</v>
      </c>
      <c r="F42" s="20" t="s">
        <v>83</v>
      </c>
    </row>
    <row r="43" spans="1:7" s="5" customFormat="1">
      <c r="A43" s="14"/>
      <c r="B43" s="594" t="s">
        <v>35</v>
      </c>
      <c r="C43" s="594"/>
      <c r="D43" s="594"/>
      <c r="E43" s="25">
        <f>SUM(E40:E42)</f>
        <v>736</v>
      </c>
      <c r="F43" s="16"/>
      <c r="G43" s="456"/>
    </row>
    <row r="44" spans="1:7" s="5" customFormat="1" ht="14.25">
      <c r="A44" s="14"/>
      <c r="B44" s="594" t="s">
        <v>84</v>
      </c>
      <c r="C44" s="594"/>
      <c r="D44" s="594"/>
      <c r="E44" s="25">
        <f>E43</f>
        <v>736</v>
      </c>
      <c r="F44" s="16"/>
      <c r="G44" s="454"/>
    </row>
    <row r="45" spans="1:7" s="5" customFormat="1" ht="14.25">
      <c r="A45" s="14"/>
      <c r="B45" s="15" t="s">
        <v>85</v>
      </c>
      <c r="C45" s="27"/>
      <c r="D45" s="27"/>
      <c r="E45" s="16"/>
      <c r="F45" s="16"/>
      <c r="G45" s="454"/>
    </row>
    <row r="46" spans="1:7" s="5" customFormat="1" ht="14.25">
      <c r="A46" s="14"/>
      <c r="B46" s="17" t="s">
        <v>20</v>
      </c>
      <c r="C46" s="16"/>
      <c r="D46" s="16"/>
      <c r="E46" s="16"/>
      <c r="F46" s="16"/>
      <c r="G46" s="454"/>
    </row>
    <row r="47" spans="1:7">
      <c r="A47" s="18" t="s">
        <v>86</v>
      </c>
      <c r="B47" s="1" t="s">
        <v>81</v>
      </c>
      <c r="C47" s="20" t="s">
        <v>23</v>
      </c>
      <c r="D47" s="20" t="s">
        <v>82</v>
      </c>
      <c r="E47" s="20">
        <v>400</v>
      </c>
      <c r="F47" s="20" t="s">
        <v>83</v>
      </c>
    </row>
    <row r="48" spans="1:7" ht="16.5" customHeight="1">
      <c r="A48" s="24"/>
      <c r="B48" s="594" t="s">
        <v>35</v>
      </c>
      <c r="C48" s="594"/>
      <c r="D48" s="594"/>
      <c r="E48" s="25">
        <f>SUM(E45:E47)</f>
        <v>400</v>
      </c>
    </row>
    <row r="49" spans="1:8" s="5" customFormat="1">
      <c r="A49" s="14"/>
      <c r="B49" s="17" t="s">
        <v>36</v>
      </c>
      <c r="C49" s="444"/>
      <c r="D49" s="444"/>
      <c r="E49" s="445"/>
      <c r="F49" s="445"/>
      <c r="G49" s="456"/>
    </row>
    <row r="50" spans="1:8">
      <c r="A50" s="33" t="s">
        <v>938</v>
      </c>
      <c r="B50" s="1" t="s">
        <v>122</v>
      </c>
      <c r="C50" s="20" t="s">
        <v>27</v>
      </c>
      <c r="D50" s="20" t="s">
        <v>123</v>
      </c>
      <c r="E50" s="26">
        <v>300</v>
      </c>
      <c r="F50" s="45" t="s">
        <v>124</v>
      </c>
      <c r="G50" s="457"/>
    </row>
    <row r="51" spans="1:8">
      <c r="A51" s="33" t="s">
        <v>939</v>
      </c>
      <c r="B51" s="1" t="s">
        <v>144</v>
      </c>
      <c r="C51" s="38" t="s">
        <v>145</v>
      </c>
      <c r="D51" s="20" t="s">
        <v>146</v>
      </c>
      <c r="E51" s="20">
        <v>40</v>
      </c>
      <c r="F51" s="20" t="s">
        <v>147</v>
      </c>
      <c r="G51" s="457"/>
    </row>
    <row r="52" spans="1:8" s="5" customFormat="1">
      <c r="A52" s="14"/>
      <c r="B52" s="594" t="s">
        <v>47</v>
      </c>
      <c r="C52" s="594"/>
      <c r="D52" s="594"/>
      <c r="E52" s="25">
        <f>SUM(E50:E51)</f>
        <v>340</v>
      </c>
      <c r="F52" s="445"/>
      <c r="G52" s="456"/>
    </row>
    <row r="53" spans="1:8" s="19" customFormat="1">
      <c r="A53" s="24"/>
      <c r="B53" s="17" t="s">
        <v>48</v>
      </c>
      <c r="C53" s="20"/>
      <c r="D53" s="21"/>
      <c r="E53" s="22"/>
      <c r="F53" s="21"/>
      <c r="G53" s="40"/>
    </row>
    <row r="54" spans="1:8">
      <c r="A54" s="37">
        <v>16</v>
      </c>
      <c r="B54" s="31" t="s">
        <v>88</v>
      </c>
      <c r="C54" s="20" t="s">
        <v>89</v>
      </c>
      <c r="D54" s="20" t="s">
        <v>90</v>
      </c>
      <c r="E54" s="20">
        <v>330</v>
      </c>
      <c r="F54" s="20" t="s">
        <v>91</v>
      </c>
      <c r="G54" s="46"/>
      <c r="H54" s="31"/>
    </row>
    <row r="55" spans="1:8">
      <c r="A55" s="37">
        <v>17</v>
      </c>
      <c r="B55" s="1" t="s">
        <v>187</v>
      </c>
      <c r="C55" s="20" t="s">
        <v>73</v>
      </c>
      <c r="D55" s="20" t="s">
        <v>188</v>
      </c>
      <c r="E55" s="20">
        <v>96</v>
      </c>
      <c r="F55" s="45" t="s">
        <v>189</v>
      </c>
      <c r="G55" s="46"/>
      <c r="H55" s="31"/>
    </row>
    <row r="56" spans="1:8" s="19" customFormat="1">
      <c r="A56" s="24"/>
      <c r="B56" s="594" t="s">
        <v>53</v>
      </c>
      <c r="C56" s="594"/>
      <c r="D56" s="594"/>
      <c r="E56" s="25">
        <f>SUM(E54,E55)</f>
        <v>426</v>
      </c>
      <c r="F56" s="21"/>
      <c r="G56" s="40"/>
    </row>
    <row r="57" spans="1:8" s="5" customFormat="1" ht="14.25">
      <c r="A57" s="14"/>
      <c r="B57" s="594" t="s">
        <v>940</v>
      </c>
      <c r="C57" s="594"/>
      <c r="D57" s="594"/>
      <c r="E57" s="25">
        <f>SUM(E48+E52+E56)</f>
        <v>1166</v>
      </c>
      <c r="F57" s="16"/>
      <c r="G57" s="454"/>
    </row>
    <row r="58" spans="1:8" s="5" customFormat="1" ht="14.25">
      <c r="A58" s="14"/>
      <c r="B58" s="594" t="s">
        <v>941</v>
      </c>
      <c r="C58" s="594"/>
      <c r="D58" s="594"/>
      <c r="E58" s="25">
        <f>SUM(E21+E37+E44+E57)</f>
        <v>3461</v>
      </c>
      <c r="F58" s="16"/>
      <c r="G58" s="454"/>
    </row>
    <row r="59" spans="1:8" s="10" customFormat="1" ht="15.75">
      <c r="A59" s="11" t="s">
        <v>92</v>
      </c>
      <c r="B59" s="12" t="s">
        <v>93</v>
      </c>
      <c r="C59" s="13"/>
      <c r="D59" s="13"/>
      <c r="E59" s="13"/>
      <c r="F59" s="13"/>
      <c r="G59" s="453"/>
    </row>
    <row r="60" spans="1:8">
      <c r="B60" s="17" t="s">
        <v>20</v>
      </c>
      <c r="F60" s="26"/>
      <c r="H60" s="39"/>
    </row>
    <row r="61" spans="1:8">
      <c r="A61" s="24">
        <v>1</v>
      </c>
      <c r="B61" s="19" t="s">
        <v>94</v>
      </c>
      <c r="C61" s="20" t="s">
        <v>27</v>
      </c>
      <c r="D61" s="21" t="s">
        <v>95</v>
      </c>
      <c r="E61" s="22">
        <v>330</v>
      </c>
      <c r="F61" s="20" t="s">
        <v>96</v>
      </c>
      <c r="G61" s="40" t="s">
        <v>97</v>
      </c>
    </row>
    <row r="62" spans="1:8">
      <c r="A62" s="24">
        <v>2</v>
      </c>
      <c r="B62" s="1" t="s">
        <v>98</v>
      </c>
      <c r="C62" s="20" t="s">
        <v>23</v>
      </c>
      <c r="D62" s="20" t="s">
        <v>82</v>
      </c>
      <c r="E62" s="20">
        <v>800</v>
      </c>
      <c r="F62" s="20" t="s">
        <v>99</v>
      </c>
      <c r="G62" s="40" t="s">
        <v>100</v>
      </c>
    </row>
    <row r="63" spans="1:8">
      <c r="A63" s="24">
        <v>3</v>
      </c>
      <c r="B63" s="19" t="s">
        <v>101</v>
      </c>
      <c r="C63" s="20" t="s">
        <v>89</v>
      </c>
      <c r="D63" s="21" t="s">
        <v>63</v>
      </c>
      <c r="E63" s="22">
        <v>520</v>
      </c>
      <c r="F63" s="41" t="s">
        <v>102</v>
      </c>
      <c r="G63" s="40" t="s">
        <v>100</v>
      </c>
    </row>
    <row r="64" spans="1:8" s="19" customFormat="1">
      <c r="A64" s="24">
        <v>4</v>
      </c>
      <c r="B64" s="1" t="s">
        <v>103</v>
      </c>
      <c r="C64" s="20" t="s">
        <v>32</v>
      </c>
      <c r="D64" s="21" t="s">
        <v>104</v>
      </c>
      <c r="E64" s="22">
        <v>160</v>
      </c>
      <c r="F64" s="21" t="s">
        <v>105</v>
      </c>
      <c r="G64" s="40" t="s">
        <v>106</v>
      </c>
    </row>
    <row r="65" spans="1:8">
      <c r="A65" s="24" t="s">
        <v>973</v>
      </c>
      <c r="B65" s="19" t="s">
        <v>107</v>
      </c>
      <c r="C65" s="20" t="s">
        <v>108</v>
      </c>
      <c r="D65" s="21" t="s">
        <v>109</v>
      </c>
      <c r="E65" s="22">
        <v>1000</v>
      </c>
      <c r="F65" s="20" t="s">
        <v>110</v>
      </c>
      <c r="G65" s="40" t="s">
        <v>945</v>
      </c>
    </row>
    <row r="66" spans="1:8">
      <c r="A66" s="24">
        <v>6</v>
      </c>
      <c r="B66" s="1" t="s">
        <v>111</v>
      </c>
      <c r="C66" s="20" t="s">
        <v>108</v>
      </c>
      <c r="D66" s="20" t="s">
        <v>112</v>
      </c>
      <c r="E66" s="20">
        <v>600</v>
      </c>
      <c r="F66" s="20" t="s">
        <v>113</v>
      </c>
      <c r="G66" s="40" t="s">
        <v>97</v>
      </c>
    </row>
    <row r="67" spans="1:8">
      <c r="A67" s="24">
        <v>7</v>
      </c>
      <c r="B67" s="1" t="s">
        <v>114</v>
      </c>
      <c r="C67" s="20" t="s">
        <v>108</v>
      </c>
      <c r="D67" s="20" t="s">
        <v>115</v>
      </c>
      <c r="E67" s="20">
        <v>110</v>
      </c>
      <c r="F67" s="20" t="s">
        <v>116</v>
      </c>
      <c r="G67" s="40" t="s">
        <v>97</v>
      </c>
    </row>
    <row r="68" spans="1:8">
      <c r="A68" s="24">
        <v>8</v>
      </c>
      <c r="B68" s="1" t="s">
        <v>117</v>
      </c>
      <c r="C68" s="20" t="s">
        <v>118</v>
      </c>
      <c r="D68" s="20" t="s">
        <v>119</v>
      </c>
      <c r="E68" s="20">
        <v>60</v>
      </c>
      <c r="F68" s="20" t="s">
        <v>120</v>
      </c>
      <c r="G68" s="40" t="s">
        <v>97</v>
      </c>
    </row>
    <row r="69" spans="1:8">
      <c r="A69" s="24"/>
      <c r="B69" s="594" t="s">
        <v>35</v>
      </c>
      <c r="C69" s="594"/>
      <c r="D69" s="594"/>
      <c r="E69" s="42">
        <f>SUM(E61:E68)</f>
        <v>3580</v>
      </c>
      <c r="G69" s="458"/>
    </row>
    <row r="70" spans="1:8" ht="18" customHeight="1">
      <c r="A70" s="24"/>
      <c r="B70" s="27"/>
      <c r="C70" s="27"/>
      <c r="D70" s="27"/>
      <c r="E70" s="16"/>
      <c r="G70" s="458"/>
    </row>
    <row r="71" spans="1:8" ht="33" customHeight="1">
      <c r="A71" s="591" t="s">
        <v>121</v>
      </c>
      <c r="B71" s="592"/>
      <c r="C71" s="592"/>
      <c r="D71" s="592"/>
      <c r="E71" s="592"/>
      <c r="F71" s="592"/>
      <c r="G71" s="592"/>
      <c r="H71" s="44"/>
    </row>
    <row r="72" spans="1:8">
      <c r="A72" s="24"/>
      <c r="B72" s="17" t="s">
        <v>36</v>
      </c>
      <c r="C72" s="17"/>
      <c r="G72" s="458"/>
    </row>
    <row r="73" spans="1:8">
      <c r="A73" s="24">
        <v>9</v>
      </c>
      <c r="B73" s="1" t="s">
        <v>122</v>
      </c>
      <c r="C73" s="20" t="s">
        <v>27</v>
      </c>
      <c r="D73" s="20" t="s">
        <v>123</v>
      </c>
      <c r="E73" s="20">
        <v>150</v>
      </c>
      <c r="F73" s="45" t="s">
        <v>124</v>
      </c>
      <c r="G73" s="46" t="s">
        <v>87</v>
      </c>
      <c r="H73" s="20"/>
    </row>
    <row r="74" spans="1:8">
      <c r="A74" s="24">
        <v>10</v>
      </c>
      <c r="B74" s="1" t="s">
        <v>125</v>
      </c>
      <c r="C74" s="20" t="s">
        <v>23</v>
      </c>
      <c r="D74" s="20" t="s">
        <v>126</v>
      </c>
      <c r="E74" s="20">
        <v>100</v>
      </c>
      <c r="F74" s="20" t="s">
        <v>127</v>
      </c>
      <c r="G74" s="40" t="s">
        <v>134</v>
      </c>
    </row>
    <row r="75" spans="1:8">
      <c r="A75" s="24">
        <v>11</v>
      </c>
      <c r="B75" s="1" t="s">
        <v>128</v>
      </c>
      <c r="C75" s="20" t="s">
        <v>23</v>
      </c>
      <c r="D75" s="20" t="s">
        <v>129</v>
      </c>
      <c r="E75" s="20">
        <v>65</v>
      </c>
      <c r="F75" s="45" t="s">
        <v>130</v>
      </c>
      <c r="G75" s="40" t="s">
        <v>87</v>
      </c>
      <c r="H75" s="20"/>
    </row>
    <row r="76" spans="1:8">
      <c r="A76" s="24">
        <v>12</v>
      </c>
      <c r="B76" s="1" t="s">
        <v>131</v>
      </c>
      <c r="C76" s="20" t="s">
        <v>23</v>
      </c>
      <c r="D76" s="20" t="s">
        <v>132</v>
      </c>
      <c r="E76" s="20">
        <v>130</v>
      </c>
      <c r="F76" s="47" t="s">
        <v>133</v>
      </c>
      <c r="G76" s="40" t="s">
        <v>100</v>
      </c>
      <c r="H76" s="20"/>
    </row>
    <row r="77" spans="1:8">
      <c r="A77" s="24">
        <v>13</v>
      </c>
      <c r="B77" s="1" t="s">
        <v>135</v>
      </c>
      <c r="C77" s="20" t="s">
        <v>23</v>
      </c>
      <c r="D77" s="20">
        <v>100</v>
      </c>
      <c r="E77" s="20">
        <v>100</v>
      </c>
      <c r="F77" s="45" t="s">
        <v>136</v>
      </c>
      <c r="G77" s="40" t="s">
        <v>97</v>
      </c>
      <c r="H77" s="20"/>
    </row>
    <row r="78" spans="1:8">
      <c r="A78" s="24">
        <v>14</v>
      </c>
      <c r="B78" s="1" t="s">
        <v>137</v>
      </c>
      <c r="C78" s="20" t="s">
        <v>23</v>
      </c>
      <c r="D78" s="20" t="s">
        <v>138</v>
      </c>
      <c r="E78" s="20">
        <v>111</v>
      </c>
      <c r="F78" s="20" t="s">
        <v>139</v>
      </c>
      <c r="G78" s="40" t="s">
        <v>100</v>
      </c>
      <c r="H78" s="44"/>
    </row>
    <row r="79" spans="1:8">
      <c r="A79" s="24">
        <v>15</v>
      </c>
      <c r="B79" s="1" t="s">
        <v>140</v>
      </c>
      <c r="C79" s="20" t="s">
        <v>141</v>
      </c>
      <c r="D79" s="20" t="s">
        <v>142</v>
      </c>
      <c r="E79" s="20">
        <v>50</v>
      </c>
      <c r="F79" s="20" t="s">
        <v>143</v>
      </c>
      <c r="G79" s="40" t="s">
        <v>87</v>
      </c>
    </row>
    <row r="80" spans="1:8">
      <c r="A80" s="24">
        <v>16</v>
      </c>
      <c r="B80" s="1" t="s">
        <v>144</v>
      </c>
      <c r="C80" s="38" t="s">
        <v>145</v>
      </c>
      <c r="D80" s="20" t="s">
        <v>146</v>
      </c>
      <c r="E80" s="20">
        <v>200</v>
      </c>
      <c r="F80" s="20" t="s">
        <v>147</v>
      </c>
      <c r="G80" s="40" t="s">
        <v>106</v>
      </c>
      <c r="H80" s="23"/>
    </row>
    <row r="81" spans="1:8" ht="19.5" customHeight="1">
      <c r="A81" s="24">
        <v>17</v>
      </c>
      <c r="B81" s="1" t="s">
        <v>148</v>
      </c>
      <c r="C81" s="20" t="s">
        <v>145</v>
      </c>
      <c r="D81" s="20" t="s">
        <v>149</v>
      </c>
      <c r="E81" s="20">
        <v>120</v>
      </c>
      <c r="F81" s="20" t="s">
        <v>150</v>
      </c>
      <c r="G81" s="40" t="s">
        <v>97</v>
      </c>
      <c r="H81" s="23"/>
    </row>
    <row r="82" spans="1:8" ht="15.6" customHeight="1">
      <c r="A82" s="24">
        <v>18</v>
      </c>
      <c r="B82" s="1" t="s">
        <v>151</v>
      </c>
      <c r="C82" s="20" t="s">
        <v>152</v>
      </c>
      <c r="D82" s="20" t="s">
        <v>119</v>
      </c>
      <c r="E82" s="20">
        <v>60</v>
      </c>
      <c r="F82" s="20" t="s">
        <v>153</v>
      </c>
      <c r="G82" s="40" t="s">
        <v>100</v>
      </c>
      <c r="H82" s="48"/>
    </row>
    <row r="83" spans="1:8" s="54" customFormat="1" ht="15.6" customHeight="1">
      <c r="A83" s="24">
        <v>19</v>
      </c>
      <c r="B83" s="50" t="s">
        <v>154</v>
      </c>
      <c r="C83" s="51" t="s">
        <v>152</v>
      </c>
      <c r="D83" s="51" t="s">
        <v>155</v>
      </c>
      <c r="E83" s="51">
        <v>40</v>
      </c>
      <c r="F83" s="52" t="s">
        <v>156</v>
      </c>
      <c r="G83" s="40" t="s">
        <v>100</v>
      </c>
      <c r="H83" s="53"/>
    </row>
    <row r="84" spans="1:8" ht="18" customHeight="1">
      <c r="A84" s="24">
        <v>20</v>
      </c>
      <c r="B84" s="1" t="s">
        <v>157</v>
      </c>
      <c r="C84" s="20" t="s">
        <v>44</v>
      </c>
      <c r="D84" s="20" t="s">
        <v>158</v>
      </c>
      <c r="E84" s="20">
        <v>40</v>
      </c>
      <c r="F84" s="20" t="s">
        <v>159</v>
      </c>
      <c r="G84" s="46" t="s">
        <v>97</v>
      </c>
      <c r="H84" s="44"/>
    </row>
    <row r="85" spans="1:8">
      <c r="A85" s="24"/>
      <c r="B85" s="595" t="s">
        <v>47</v>
      </c>
      <c r="C85" s="595"/>
      <c r="D85" s="595"/>
      <c r="E85" s="42">
        <f>SUM(E73:E84)</f>
        <v>1166</v>
      </c>
      <c r="F85" s="26"/>
      <c r="G85" s="79"/>
    </row>
    <row r="86" spans="1:8">
      <c r="A86" s="55"/>
      <c r="B86" s="56" t="s">
        <v>48</v>
      </c>
      <c r="C86" s="56"/>
      <c r="D86" s="26"/>
      <c r="E86" s="26"/>
      <c r="F86" s="26"/>
      <c r="G86" s="79"/>
    </row>
    <row r="87" spans="1:8" s="31" customFormat="1" ht="15.75" customHeight="1">
      <c r="A87" s="37">
        <v>21</v>
      </c>
      <c r="B87" s="57" t="s">
        <v>160</v>
      </c>
      <c r="C87" s="35" t="s">
        <v>23</v>
      </c>
      <c r="D87" s="35" t="s">
        <v>161</v>
      </c>
      <c r="E87" s="35">
        <v>100</v>
      </c>
      <c r="F87" s="35" t="s">
        <v>162</v>
      </c>
      <c r="G87" s="46" t="s">
        <v>87</v>
      </c>
      <c r="H87" s="48"/>
    </row>
    <row r="88" spans="1:8" s="54" customFormat="1" ht="15.6" customHeight="1">
      <c r="A88" s="33">
        <v>22</v>
      </c>
      <c r="B88" s="58" t="s">
        <v>163</v>
      </c>
      <c r="C88" s="38" t="s">
        <v>23</v>
      </c>
      <c r="D88" s="43" t="s">
        <v>161</v>
      </c>
      <c r="E88" s="38">
        <v>100</v>
      </c>
      <c r="F88" s="43" t="s">
        <v>164</v>
      </c>
      <c r="G88" s="46" t="s">
        <v>134</v>
      </c>
      <c r="H88" s="53"/>
    </row>
    <row r="89" spans="1:8" s="54" customFormat="1" ht="15.6" customHeight="1">
      <c r="A89" s="37">
        <v>23</v>
      </c>
      <c r="B89" s="58" t="s">
        <v>165</v>
      </c>
      <c r="C89" s="38" t="s">
        <v>23</v>
      </c>
      <c r="D89" s="43" t="s">
        <v>166</v>
      </c>
      <c r="E89" s="38">
        <v>44</v>
      </c>
      <c r="F89" s="43" t="s">
        <v>167</v>
      </c>
      <c r="G89" s="40" t="s">
        <v>100</v>
      </c>
      <c r="H89" s="53"/>
    </row>
    <row r="90" spans="1:8" ht="18.75" customHeight="1">
      <c r="A90" s="33">
        <v>24</v>
      </c>
      <c r="B90" s="1" t="s">
        <v>168</v>
      </c>
      <c r="C90" s="20" t="s">
        <v>89</v>
      </c>
      <c r="D90" s="20" t="s">
        <v>169</v>
      </c>
      <c r="E90" s="20">
        <v>76</v>
      </c>
      <c r="F90" s="20" t="s">
        <v>170</v>
      </c>
      <c r="G90" s="40" t="s">
        <v>134</v>
      </c>
      <c r="H90" s="53"/>
    </row>
    <row r="91" spans="1:8" ht="18.75" customHeight="1">
      <c r="A91" s="37">
        <v>25</v>
      </c>
      <c r="B91" s="1" t="s">
        <v>171</v>
      </c>
      <c r="C91" s="20" t="s">
        <v>89</v>
      </c>
      <c r="D91" s="20" t="s">
        <v>172</v>
      </c>
      <c r="E91" s="20">
        <v>99</v>
      </c>
      <c r="F91" s="20" t="s">
        <v>173</v>
      </c>
      <c r="G91" s="40" t="s">
        <v>210</v>
      </c>
      <c r="H91" s="53"/>
    </row>
    <row r="92" spans="1:8" s="31" customFormat="1" ht="16.5" customHeight="1">
      <c r="A92" s="33">
        <v>26</v>
      </c>
      <c r="B92" s="1" t="s">
        <v>174</v>
      </c>
      <c r="C92" s="20" t="s">
        <v>175</v>
      </c>
      <c r="D92" s="20" t="s">
        <v>176</v>
      </c>
      <c r="E92" s="20">
        <v>400</v>
      </c>
      <c r="F92" s="23" t="s">
        <v>177</v>
      </c>
      <c r="G92" s="40" t="s">
        <v>134</v>
      </c>
    </row>
    <row r="93" spans="1:8">
      <c r="A93" s="37">
        <v>27</v>
      </c>
      <c r="B93" s="29" t="s">
        <v>178</v>
      </c>
      <c r="C93" s="20" t="s">
        <v>73</v>
      </c>
      <c r="D93" s="20" t="s">
        <v>179</v>
      </c>
      <c r="E93" s="20">
        <v>1200</v>
      </c>
      <c r="F93" s="59" t="s">
        <v>180</v>
      </c>
      <c r="G93" s="40" t="s">
        <v>97</v>
      </c>
      <c r="H93" s="60"/>
    </row>
    <row r="94" spans="1:8">
      <c r="A94" s="33">
        <v>28</v>
      </c>
      <c r="B94" s="29" t="s">
        <v>181</v>
      </c>
      <c r="C94" s="20" t="s">
        <v>73</v>
      </c>
      <c r="D94" s="20" t="s">
        <v>182</v>
      </c>
      <c r="E94" s="20">
        <v>500</v>
      </c>
      <c r="F94" s="59" t="s">
        <v>183</v>
      </c>
      <c r="G94" s="40" t="s">
        <v>946</v>
      </c>
      <c r="H94" s="60"/>
    </row>
    <row r="95" spans="1:8" ht="16.5" customHeight="1">
      <c r="A95" s="37">
        <v>29</v>
      </c>
      <c r="B95" s="1" t="s">
        <v>184</v>
      </c>
      <c r="C95" s="20" t="s">
        <v>73</v>
      </c>
      <c r="D95" s="20" t="s">
        <v>185</v>
      </c>
      <c r="E95" s="20">
        <v>120</v>
      </c>
      <c r="F95" s="45" t="s">
        <v>186</v>
      </c>
      <c r="G95" s="46" t="s">
        <v>100</v>
      </c>
      <c r="H95" s="20"/>
    </row>
    <row r="96" spans="1:8" ht="16.5" customHeight="1">
      <c r="A96" s="33">
        <v>30</v>
      </c>
      <c r="B96" s="1" t="s">
        <v>190</v>
      </c>
      <c r="C96" s="20" t="s">
        <v>73</v>
      </c>
      <c r="D96" s="20" t="s">
        <v>191</v>
      </c>
      <c r="E96" s="20">
        <v>51</v>
      </c>
      <c r="F96" s="45" t="s">
        <v>192</v>
      </c>
      <c r="G96" s="40" t="s">
        <v>210</v>
      </c>
      <c r="H96" s="53"/>
    </row>
    <row r="97" spans="1:7">
      <c r="A97" s="37"/>
      <c r="B97" s="594" t="s">
        <v>53</v>
      </c>
      <c r="C97" s="594"/>
      <c r="D97" s="594"/>
      <c r="E97" s="61">
        <f>SUM(E87:E96)</f>
        <v>2690</v>
      </c>
      <c r="F97" s="16"/>
    </row>
    <row r="98" spans="1:7" s="64" customFormat="1" ht="16.5" thickBot="1">
      <c r="A98" s="62"/>
      <c r="B98" s="596" t="s">
        <v>193</v>
      </c>
      <c r="C98" s="597"/>
      <c r="D98" s="597"/>
      <c r="E98" s="61">
        <f>E97+E85+E69</f>
        <v>7436</v>
      </c>
      <c r="F98" s="13"/>
      <c r="G98" s="459"/>
    </row>
    <row r="99" spans="1:7" s="64" customFormat="1" ht="16.5" thickBot="1">
      <c r="A99" s="62"/>
      <c r="B99" s="596" t="s">
        <v>194</v>
      </c>
      <c r="C99" s="596"/>
      <c r="D99" s="596"/>
      <c r="E99" s="65">
        <f>E58+E98</f>
        <v>10897</v>
      </c>
      <c r="F99" s="13"/>
      <c r="G99" s="459"/>
    </row>
    <row r="100" spans="1:7" s="66" customFormat="1" ht="20.100000000000001" customHeight="1">
      <c r="A100" s="599" t="s">
        <v>195</v>
      </c>
      <c r="B100" s="599"/>
      <c r="C100" s="599"/>
      <c r="D100" s="599"/>
      <c r="E100" s="599"/>
      <c r="F100" s="599"/>
      <c r="G100" s="460"/>
    </row>
    <row r="101" spans="1:7" s="66" customFormat="1" ht="15.75">
      <c r="A101" s="600"/>
      <c r="B101" s="601"/>
      <c r="C101" s="602" t="s">
        <v>196</v>
      </c>
      <c r="D101" s="602" t="s">
        <v>5</v>
      </c>
      <c r="E101" s="602" t="s">
        <v>197</v>
      </c>
      <c r="F101" s="602" t="s">
        <v>198</v>
      </c>
      <c r="G101" s="460"/>
    </row>
    <row r="102" spans="1:7" s="66" customFormat="1" ht="15.75">
      <c r="A102" s="600"/>
      <c r="B102" s="601"/>
      <c r="C102" s="603"/>
      <c r="D102" s="603"/>
      <c r="E102" s="603"/>
      <c r="F102" s="603"/>
      <c r="G102" s="460"/>
    </row>
    <row r="103" spans="1:7" s="71" customFormat="1" ht="15.75">
      <c r="A103" s="67"/>
      <c r="B103" s="68" t="s">
        <v>199</v>
      </c>
      <c r="C103" s="69">
        <f>E13+E29+E43+E48</f>
        <v>2424</v>
      </c>
      <c r="D103" s="70">
        <f>E17+E33+E52</f>
        <v>442</v>
      </c>
      <c r="E103" s="69">
        <f>E20+E36+E56</f>
        <v>595</v>
      </c>
      <c r="F103" s="69">
        <f>SUM(C103:E103)</f>
        <v>3461</v>
      </c>
      <c r="G103" s="461"/>
    </row>
    <row r="104" spans="1:7" s="71" customFormat="1" ht="15.75">
      <c r="A104" s="67"/>
      <c r="B104" s="72" t="s">
        <v>200</v>
      </c>
      <c r="C104" s="73">
        <f>E69</f>
        <v>3580</v>
      </c>
      <c r="D104" s="70">
        <f>E85</f>
        <v>1166</v>
      </c>
      <c r="E104" s="69">
        <f>E97</f>
        <v>2690</v>
      </c>
      <c r="F104" s="69">
        <f>SUM(C104:E104)</f>
        <v>7436</v>
      </c>
      <c r="G104" s="461"/>
    </row>
    <row r="105" spans="1:7" s="66" customFormat="1" ht="15.75">
      <c r="A105" s="74"/>
      <c r="B105" s="72" t="s">
        <v>201</v>
      </c>
      <c r="C105" s="73">
        <f>SUM(C103:C104)</f>
        <v>6004</v>
      </c>
      <c r="D105" s="73">
        <f>SUM(D103:D104)</f>
        <v>1608</v>
      </c>
      <c r="E105" s="73">
        <f>SUM(E103:E104)</f>
        <v>3285</v>
      </c>
      <c r="F105" s="73">
        <f>SUM(F103:F104)</f>
        <v>10897</v>
      </c>
      <c r="G105" s="460"/>
    </row>
    <row r="106" spans="1:7" s="10" customFormat="1" ht="15.75">
      <c r="A106" s="75" t="s">
        <v>202</v>
      </c>
      <c r="B106" s="593" t="s">
        <v>203</v>
      </c>
      <c r="C106" s="593"/>
      <c r="D106" s="593"/>
      <c r="E106" s="593"/>
      <c r="F106" s="593"/>
      <c r="G106" s="593"/>
    </row>
    <row r="107" spans="1:7" s="5" customFormat="1" ht="14.25">
      <c r="A107" s="14"/>
      <c r="B107" s="17" t="s">
        <v>20</v>
      </c>
      <c r="C107" s="16"/>
      <c r="D107" s="16"/>
      <c r="E107" s="16"/>
      <c r="F107" s="16"/>
      <c r="G107" s="454"/>
    </row>
    <row r="108" spans="1:7" ht="16.5" customHeight="1">
      <c r="A108" s="24">
        <v>31</v>
      </c>
      <c r="B108" s="1" t="s">
        <v>204</v>
      </c>
      <c r="C108" s="20" t="s">
        <v>89</v>
      </c>
      <c r="D108" s="20" t="s">
        <v>205</v>
      </c>
      <c r="E108" s="20">
        <v>1000</v>
      </c>
      <c r="F108" s="20" t="s">
        <v>206</v>
      </c>
      <c r="G108" s="40" t="s">
        <v>100</v>
      </c>
    </row>
    <row r="109" spans="1:7">
      <c r="A109" s="24">
        <v>32</v>
      </c>
      <c r="B109" s="19" t="s">
        <v>207</v>
      </c>
      <c r="C109" s="20" t="s">
        <v>89</v>
      </c>
      <c r="D109" s="21" t="s">
        <v>208</v>
      </c>
      <c r="E109" s="22">
        <v>171</v>
      </c>
      <c r="F109" s="20" t="s">
        <v>209</v>
      </c>
      <c r="G109" s="40" t="s">
        <v>946</v>
      </c>
    </row>
    <row r="110" spans="1:7">
      <c r="A110" s="24">
        <v>33</v>
      </c>
      <c r="B110" s="19" t="s">
        <v>211</v>
      </c>
      <c r="C110" s="20" t="s">
        <v>89</v>
      </c>
      <c r="D110" s="21" t="s">
        <v>212</v>
      </c>
      <c r="E110" s="22">
        <v>444</v>
      </c>
      <c r="F110" s="20" t="s">
        <v>213</v>
      </c>
      <c r="G110" s="40" t="s">
        <v>210</v>
      </c>
    </row>
    <row r="111" spans="1:7">
      <c r="A111" s="24" t="s">
        <v>974</v>
      </c>
      <c r="B111" s="19" t="s">
        <v>107</v>
      </c>
      <c r="C111" s="20" t="s">
        <v>108</v>
      </c>
      <c r="D111" s="21" t="s">
        <v>109</v>
      </c>
      <c r="E111" s="22">
        <v>1000</v>
      </c>
      <c r="F111" s="20" t="s">
        <v>110</v>
      </c>
      <c r="G111" s="40" t="s">
        <v>945</v>
      </c>
    </row>
    <row r="112" spans="1:7">
      <c r="A112" s="24">
        <v>34</v>
      </c>
      <c r="B112" s="1" t="s">
        <v>214</v>
      </c>
      <c r="C112" s="38" t="s">
        <v>215</v>
      </c>
      <c r="D112" s="20" t="s">
        <v>185</v>
      </c>
      <c r="E112" s="20">
        <v>120</v>
      </c>
      <c r="F112" s="20" t="s">
        <v>216</v>
      </c>
      <c r="G112" s="40" t="s">
        <v>210</v>
      </c>
    </row>
    <row r="113" spans="1:10">
      <c r="A113" s="24">
        <v>35</v>
      </c>
      <c r="B113" s="1" t="s">
        <v>950</v>
      </c>
      <c r="C113" s="38" t="s">
        <v>951</v>
      </c>
      <c r="D113" s="20" t="s">
        <v>952</v>
      </c>
      <c r="E113" s="20">
        <v>960</v>
      </c>
      <c r="G113" s="40" t="s">
        <v>953</v>
      </c>
    </row>
    <row r="114" spans="1:10">
      <c r="A114" s="24"/>
      <c r="B114" s="594" t="s">
        <v>35</v>
      </c>
      <c r="C114" s="594"/>
      <c r="D114" s="594"/>
      <c r="E114" s="42">
        <f>SUM(E108:E113)</f>
        <v>3695</v>
      </c>
      <c r="G114" s="458"/>
    </row>
    <row r="115" spans="1:10">
      <c r="A115" s="1"/>
      <c r="B115" s="17" t="s">
        <v>36</v>
      </c>
      <c r="C115" s="17"/>
      <c r="G115" s="458"/>
    </row>
    <row r="116" spans="1:10" s="77" customFormat="1">
      <c r="A116" s="33">
        <v>36</v>
      </c>
      <c r="B116" s="49" t="s">
        <v>217</v>
      </c>
      <c r="C116" s="23" t="s">
        <v>218</v>
      </c>
      <c r="D116" s="76" t="s">
        <v>219</v>
      </c>
      <c r="E116" s="23">
        <v>206</v>
      </c>
      <c r="F116" s="23" t="s">
        <v>220</v>
      </c>
      <c r="G116" s="40" t="s">
        <v>100</v>
      </c>
      <c r="J116" s="48"/>
    </row>
    <row r="117" spans="1:10">
      <c r="A117" s="33">
        <v>37</v>
      </c>
      <c r="B117" s="1" t="s">
        <v>221</v>
      </c>
      <c r="C117" s="20" t="s">
        <v>23</v>
      </c>
      <c r="D117" s="20" t="s">
        <v>123</v>
      </c>
      <c r="E117" s="20">
        <v>450</v>
      </c>
      <c r="F117" s="20" t="s">
        <v>222</v>
      </c>
      <c r="G117" s="40" t="s">
        <v>100</v>
      </c>
      <c r="H117" s="44"/>
    </row>
    <row r="118" spans="1:10">
      <c r="A118" s="33">
        <v>38</v>
      </c>
      <c r="B118" s="1" t="s">
        <v>223</v>
      </c>
      <c r="C118" s="20" t="s">
        <v>224</v>
      </c>
      <c r="D118" s="20" t="s">
        <v>225</v>
      </c>
      <c r="E118" s="20">
        <v>80</v>
      </c>
      <c r="F118" s="45" t="s">
        <v>226</v>
      </c>
      <c r="G118" s="46" t="s">
        <v>100</v>
      </c>
      <c r="H118" s="20"/>
    </row>
    <row r="119" spans="1:10">
      <c r="A119" s="18" t="s">
        <v>555</v>
      </c>
      <c r="B119" s="1" t="s">
        <v>942</v>
      </c>
      <c r="C119" s="20" t="s">
        <v>89</v>
      </c>
      <c r="D119" s="20" t="s">
        <v>943</v>
      </c>
      <c r="E119" s="20">
        <v>120</v>
      </c>
      <c r="F119" s="45" t="s">
        <v>944</v>
      </c>
      <c r="G119" s="46" t="s">
        <v>100</v>
      </c>
      <c r="H119" s="20"/>
    </row>
    <row r="120" spans="1:10">
      <c r="A120" s="39"/>
      <c r="B120" s="595" t="s">
        <v>47</v>
      </c>
      <c r="C120" s="595"/>
      <c r="D120" s="595"/>
      <c r="E120" s="42">
        <f>SUM(E116:E119)</f>
        <v>856</v>
      </c>
      <c r="F120" s="26"/>
      <c r="G120" s="79"/>
    </row>
    <row r="121" spans="1:10">
      <c r="B121" s="17" t="s">
        <v>48</v>
      </c>
      <c r="C121" s="17"/>
      <c r="D121" s="26"/>
      <c r="E121" s="26"/>
      <c r="G121" s="79"/>
    </row>
    <row r="122" spans="1:10" s="54" customFormat="1">
      <c r="A122" s="37">
        <v>40</v>
      </c>
      <c r="B122" s="78" t="s">
        <v>227</v>
      </c>
      <c r="C122" s="43" t="s">
        <v>27</v>
      </c>
      <c r="D122" s="52" t="s">
        <v>228</v>
      </c>
      <c r="E122" s="52">
        <v>850</v>
      </c>
      <c r="F122" s="43" t="s">
        <v>229</v>
      </c>
      <c r="G122" s="79" t="s">
        <v>946</v>
      </c>
      <c r="H122" s="20"/>
    </row>
    <row r="123" spans="1:10" ht="16.5" customHeight="1">
      <c r="A123" s="33">
        <v>41</v>
      </c>
      <c r="B123" s="31" t="s">
        <v>230</v>
      </c>
      <c r="C123" s="20" t="s">
        <v>23</v>
      </c>
      <c r="D123" s="20" t="s">
        <v>231</v>
      </c>
      <c r="E123" s="20">
        <v>180</v>
      </c>
      <c r="F123" s="45" t="s">
        <v>232</v>
      </c>
      <c r="G123" s="40" t="s">
        <v>210</v>
      </c>
    </row>
    <row r="124" spans="1:10">
      <c r="A124" s="37">
        <v>42</v>
      </c>
      <c r="B124" s="29" t="s">
        <v>233</v>
      </c>
      <c r="C124" s="20" t="s">
        <v>23</v>
      </c>
      <c r="D124" s="26" t="s">
        <v>234</v>
      </c>
      <c r="E124" s="26">
        <v>36</v>
      </c>
      <c r="F124" s="20" t="s">
        <v>235</v>
      </c>
      <c r="G124" s="79" t="s">
        <v>134</v>
      </c>
    </row>
    <row r="125" spans="1:10" ht="16.5" customHeight="1">
      <c r="A125" s="33">
        <v>43</v>
      </c>
      <c r="B125" s="1" t="s">
        <v>236</v>
      </c>
      <c r="C125" s="20" t="s">
        <v>73</v>
      </c>
      <c r="D125" s="20" t="s">
        <v>237</v>
      </c>
      <c r="E125" s="20">
        <v>97</v>
      </c>
      <c r="F125" s="45" t="s">
        <v>238</v>
      </c>
      <c r="G125" s="46" t="s">
        <v>134</v>
      </c>
      <c r="H125" s="53"/>
    </row>
    <row r="126" spans="1:10" ht="16.5" customHeight="1">
      <c r="A126" s="37">
        <v>44</v>
      </c>
      <c r="B126" s="1" t="s">
        <v>239</v>
      </c>
      <c r="C126" s="38" t="s">
        <v>73</v>
      </c>
      <c r="D126" s="20" t="s">
        <v>240</v>
      </c>
      <c r="E126" s="20">
        <v>96</v>
      </c>
      <c r="F126" s="20" t="s">
        <v>241</v>
      </c>
      <c r="G126" s="46" t="s">
        <v>210</v>
      </c>
      <c r="H126" s="80"/>
      <c r="I126" s="20"/>
    </row>
    <row r="127" spans="1:10" ht="16.5" customHeight="1">
      <c r="A127" s="33">
        <v>45</v>
      </c>
      <c r="B127" s="1" t="s">
        <v>242</v>
      </c>
      <c r="C127" s="38" t="s">
        <v>73</v>
      </c>
      <c r="D127" s="20" t="s">
        <v>243</v>
      </c>
      <c r="E127" s="20">
        <v>66</v>
      </c>
      <c r="F127" s="20" t="s">
        <v>244</v>
      </c>
      <c r="G127" s="46" t="s">
        <v>210</v>
      </c>
      <c r="H127" s="80"/>
      <c r="I127" s="20"/>
    </row>
    <row r="128" spans="1:10" ht="16.5" customHeight="1">
      <c r="A128" s="37">
        <v>46</v>
      </c>
      <c r="B128" s="1" t="s">
        <v>245</v>
      </c>
      <c r="C128" s="38" t="s">
        <v>73</v>
      </c>
      <c r="D128" s="20" t="s">
        <v>188</v>
      </c>
      <c r="E128" s="20">
        <v>96</v>
      </c>
      <c r="F128" s="20" t="s">
        <v>246</v>
      </c>
      <c r="G128" s="46" t="s">
        <v>210</v>
      </c>
      <c r="H128" s="80"/>
      <c r="I128" s="20"/>
    </row>
    <row r="129" spans="1:9" ht="16.5" customHeight="1">
      <c r="A129" s="33">
        <v>47</v>
      </c>
      <c r="B129" s="1" t="s">
        <v>247</v>
      </c>
      <c r="C129" s="38" t="s">
        <v>73</v>
      </c>
      <c r="D129" s="20" t="s">
        <v>248</v>
      </c>
      <c r="E129" s="20">
        <v>300</v>
      </c>
      <c r="F129" s="20" t="s">
        <v>249</v>
      </c>
      <c r="G129" s="40" t="s">
        <v>947</v>
      </c>
      <c r="H129" s="80"/>
      <c r="I129" s="20"/>
    </row>
    <row r="130" spans="1:9" ht="16.5" customHeight="1">
      <c r="A130" s="37">
        <v>48</v>
      </c>
      <c r="B130" s="1" t="s">
        <v>251</v>
      </c>
      <c r="C130" s="38" t="s">
        <v>252</v>
      </c>
      <c r="D130" s="20" t="s">
        <v>253</v>
      </c>
      <c r="E130" s="20">
        <v>144</v>
      </c>
      <c r="F130" s="20" t="s">
        <v>254</v>
      </c>
      <c r="G130" s="40" t="s">
        <v>947</v>
      </c>
      <c r="H130" s="80"/>
      <c r="I130" s="20"/>
    </row>
    <row r="131" spans="1:9" ht="15.75" thickBot="1">
      <c r="A131" s="33"/>
      <c r="B131" s="594" t="s">
        <v>53</v>
      </c>
      <c r="C131" s="594"/>
      <c r="D131" s="594"/>
      <c r="E131" s="42">
        <f>SUM(E122:E130)</f>
        <v>1865</v>
      </c>
      <c r="F131" s="16"/>
    </row>
    <row r="132" spans="1:9" s="64" customFormat="1" ht="16.5" thickBot="1">
      <c r="A132" s="37"/>
      <c r="B132" s="596" t="s">
        <v>255</v>
      </c>
      <c r="C132" s="597"/>
      <c r="D132" s="597"/>
      <c r="E132" s="81">
        <f>E114+E120+E131</f>
        <v>6416</v>
      </c>
      <c r="F132" s="13"/>
      <c r="G132" s="459"/>
    </row>
    <row r="133" spans="1:9" s="10" customFormat="1" ht="16.5" thickBot="1">
      <c r="A133" s="33"/>
      <c r="B133" s="598" t="s">
        <v>256</v>
      </c>
      <c r="C133" s="598"/>
      <c r="D133" s="598"/>
      <c r="E133" s="65">
        <f>E132+E98</f>
        <v>13852</v>
      </c>
      <c r="F133" s="13"/>
      <c r="G133" s="453"/>
    </row>
    <row r="134" spans="1:9" ht="21" customHeight="1">
      <c r="A134" s="82"/>
      <c r="B134" s="589"/>
      <c r="C134" s="590"/>
      <c r="D134" s="590"/>
      <c r="E134" s="83"/>
      <c r="F134" s="82"/>
      <c r="G134" s="462"/>
    </row>
    <row r="135" spans="1:9">
      <c r="A135" s="591" t="s">
        <v>257</v>
      </c>
      <c r="B135" s="592"/>
      <c r="C135" s="592"/>
      <c r="D135" s="592"/>
      <c r="E135" s="592"/>
      <c r="F135" s="592"/>
      <c r="G135" s="592"/>
    </row>
  </sheetData>
  <mergeCells count="40">
    <mergeCell ref="B37:D37"/>
    <mergeCell ref="A1:G1"/>
    <mergeCell ref="A2:G2"/>
    <mergeCell ref="A3:G3"/>
    <mergeCell ref="B6:G6"/>
    <mergeCell ref="B13:D13"/>
    <mergeCell ref="B17:D17"/>
    <mergeCell ref="B20:D20"/>
    <mergeCell ref="B21:D21"/>
    <mergeCell ref="B29:D29"/>
    <mergeCell ref="B33:D33"/>
    <mergeCell ref="B36:D36"/>
    <mergeCell ref="B99:D99"/>
    <mergeCell ref="B43:D43"/>
    <mergeCell ref="B44:D44"/>
    <mergeCell ref="B48:D48"/>
    <mergeCell ref="B56:D56"/>
    <mergeCell ref="B57:D57"/>
    <mergeCell ref="B58:D58"/>
    <mergeCell ref="B69:D69"/>
    <mergeCell ref="A71:G71"/>
    <mergeCell ref="B85:D85"/>
    <mergeCell ref="B97:D97"/>
    <mergeCell ref="B98:D98"/>
    <mergeCell ref="B52:D52"/>
    <mergeCell ref="A100:F100"/>
    <mergeCell ref="A101:A102"/>
    <mergeCell ref="B101:B102"/>
    <mergeCell ref="C101:C102"/>
    <mergeCell ref="D101:D102"/>
    <mergeCell ref="E101:E102"/>
    <mergeCell ref="F101:F102"/>
    <mergeCell ref="B134:D134"/>
    <mergeCell ref="A135:G135"/>
    <mergeCell ref="B106:G106"/>
    <mergeCell ref="B114:D114"/>
    <mergeCell ref="B120:D120"/>
    <mergeCell ref="B131:D131"/>
    <mergeCell ref="B132:D132"/>
    <mergeCell ref="B133:D133"/>
  </mergeCells>
  <pageMargins left="0.74" right="0.25" top="0.38" bottom="0.19" header="0.72" footer="0.5"/>
  <pageSetup paperSize="9" scale="74" orientation="portrait" r:id="rId1"/>
  <headerFooter alignWithMargins="0"/>
  <rowBreaks count="1" manualBreakCount="1"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U194"/>
  <sheetViews>
    <sheetView view="pageBreakPreview" topLeftCell="A95" zoomScaleSheetLayoutView="100" workbookViewId="0">
      <selection activeCell="N114" sqref="N114"/>
    </sheetView>
  </sheetViews>
  <sheetFormatPr defaultColWidth="7.85546875" defaultRowHeight="12.75"/>
  <cols>
    <col min="1" max="1" width="3.28515625" style="323" customWidth="1"/>
    <col min="2" max="2" width="21.5703125" style="450" customWidth="1"/>
    <col min="3" max="3" width="12.28515625" style="416" customWidth="1"/>
    <col min="4" max="4" width="9.5703125" style="416" customWidth="1"/>
    <col min="5" max="5" width="8.5703125" style="416" customWidth="1"/>
    <col min="6" max="6" width="7.85546875" style="416" customWidth="1"/>
    <col min="7" max="7" width="7.85546875" style="416" hidden="1" customWidth="1"/>
    <col min="8" max="8" width="7.42578125" style="416" hidden="1" customWidth="1"/>
    <col min="9" max="9" width="6.85546875" style="416" hidden="1" customWidth="1"/>
    <col min="10" max="10" width="6.5703125" style="416" hidden="1" customWidth="1"/>
    <col min="11" max="11" width="6.5703125" style="416" customWidth="1"/>
    <col min="12" max="12" width="6.7109375" style="416" customWidth="1"/>
    <col min="13" max="13" width="8.5703125" style="416" customWidth="1"/>
    <col min="14" max="14" width="8.85546875" style="416" customWidth="1"/>
    <col min="15" max="15" width="9.42578125" style="322" customWidth="1"/>
    <col min="16" max="16" width="12.42578125" style="324" customWidth="1"/>
    <col min="17" max="17" width="7.85546875" style="323"/>
    <col min="18" max="18" width="19.7109375" style="323" bestFit="1" customWidth="1"/>
    <col min="19" max="16384" width="7.85546875" style="323"/>
  </cols>
  <sheetData>
    <row r="1" spans="1:16" ht="15.75">
      <c r="A1" s="607" t="s">
        <v>748</v>
      </c>
      <c r="B1" s="608"/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</row>
    <row r="2" spans="1:16" ht="15.75">
      <c r="A2" s="607" t="s">
        <v>749</v>
      </c>
      <c r="B2" s="607"/>
      <c r="C2" s="607"/>
      <c r="D2" s="607"/>
      <c r="E2" s="607"/>
      <c r="F2" s="607"/>
      <c r="G2" s="607"/>
      <c r="H2" s="607"/>
      <c r="I2" s="607"/>
      <c r="J2" s="607"/>
      <c r="K2" s="607"/>
      <c r="L2" s="607"/>
      <c r="M2" s="607"/>
      <c r="N2" s="607"/>
      <c r="O2" s="569" t="s">
        <v>750</v>
      </c>
    </row>
    <row r="3" spans="1:16" ht="16.5" customHeight="1">
      <c r="A3" s="328" t="s">
        <v>3</v>
      </c>
      <c r="B3" s="482" t="s">
        <v>751</v>
      </c>
      <c r="C3" s="329" t="s">
        <v>262</v>
      </c>
      <c r="D3" s="329" t="s">
        <v>7</v>
      </c>
      <c r="E3" s="329" t="s">
        <v>752</v>
      </c>
      <c r="F3" s="330" t="s">
        <v>753</v>
      </c>
      <c r="G3" s="329" t="s">
        <v>198</v>
      </c>
      <c r="H3" s="329" t="s">
        <v>198</v>
      </c>
      <c r="I3" s="329" t="s">
        <v>198</v>
      </c>
      <c r="J3" s="329" t="s">
        <v>198</v>
      </c>
      <c r="K3" s="329" t="s">
        <v>198</v>
      </c>
      <c r="L3" s="329" t="s">
        <v>198</v>
      </c>
      <c r="M3" s="329" t="s">
        <v>198</v>
      </c>
      <c r="N3" s="329" t="s">
        <v>198</v>
      </c>
      <c r="O3" s="331" t="s">
        <v>754</v>
      </c>
      <c r="P3" s="609" t="s">
        <v>755</v>
      </c>
    </row>
    <row r="4" spans="1:16" ht="16.5">
      <c r="A4" s="332" t="s">
        <v>10</v>
      </c>
      <c r="B4" s="483" t="s">
        <v>756</v>
      </c>
      <c r="C4" s="333" t="s">
        <v>448</v>
      </c>
      <c r="D4" s="333" t="s">
        <v>12</v>
      </c>
      <c r="E4" s="333" t="s">
        <v>757</v>
      </c>
      <c r="F4" s="334" t="s">
        <v>758</v>
      </c>
      <c r="G4" s="333" t="s">
        <v>754</v>
      </c>
      <c r="H4" s="333" t="s">
        <v>754</v>
      </c>
      <c r="I4" s="333" t="s">
        <v>754</v>
      </c>
      <c r="J4" s="333" t="s">
        <v>754</v>
      </c>
      <c r="K4" s="333" t="s">
        <v>754</v>
      </c>
      <c r="L4" s="333" t="s">
        <v>754</v>
      </c>
      <c r="M4" s="333" t="s">
        <v>754</v>
      </c>
      <c r="N4" s="333" t="s">
        <v>754</v>
      </c>
      <c r="O4" s="335" t="s">
        <v>759</v>
      </c>
      <c r="P4" s="609"/>
    </row>
    <row r="5" spans="1:16" ht="16.5">
      <c r="A5" s="332"/>
      <c r="B5" s="483"/>
      <c r="C5" s="333"/>
      <c r="D5" s="333"/>
      <c r="E5" s="336" t="s">
        <v>760</v>
      </c>
      <c r="F5" s="334" t="s">
        <v>757</v>
      </c>
      <c r="G5" s="333" t="s">
        <v>761</v>
      </c>
      <c r="H5" s="333" t="s">
        <v>761</v>
      </c>
      <c r="I5" s="333" t="s">
        <v>761</v>
      </c>
      <c r="J5" s="333" t="s">
        <v>761</v>
      </c>
      <c r="K5" s="333" t="s">
        <v>761</v>
      </c>
      <c r="L5" s="333" t="s">
        <v>761</v>
      </c>
      <c r="M5" s="333" t="s">
        <v>761</v>
      </c>
      <c r="N5" s="333" t="s">
        <v>761</v>
      </c>
      <c r="O5" s="337" t="s">
        <v>87</v>
      </c>
      <c r="P5" s="609"/>
    </row>
    <row r="6" spans="1:16" ht="16.5">
      <c r="A6" s="338"/>
      <c r="B6" s="484"/>
      <c r="C6" s="339"/>
      <c r="D6" s="339" t="s">
        <v>762</v>
      </c>
      <c r="E6" s="339"/>
      <c r="F6" s="340" t="s">
        <v>760</v>
      </c>
      <c r="G6" s="339" t="s">
        <v>763</v>
      </c>
      <c r="H6" s="339" t="s">
        <v>764</v>
      </c>
      <c r="I6" s="339" t="s">
        <v>765</v>
      </c>
      <c r="J6" s="339" t="s">
        <v>766</v>
      </c>
      <c r="K6" s="339" t="s">
        <v>767</v>
      </c>
      <c r="L6" s="339" t="s">
        <v>768</v>
      </c>
      <c r="M6" s="339" t="s">
        <v>769</v>
      </c>
      <c r="N6" s="339" t="s">
        <v>770</v>
      </c>
      <c r="O6" s="341" t="s">
        <v>771</v>
      </c>
      <c r="P6" s="609"/>
    </row>
    <row r="7" spans="1:16" ht="16.5" hidden="1">
      <c r="A7" s="342"/>
      <c r="B7" s="610" t="s">
        <v>772</v>
      </c>
      <c r="C7" s="610"/>
      <c r="D7" s="610"/>
      <c r="E7" s="610"/>
      <c r="F7" s="610"/>
      <c r="G7" s="610"/>
      <c r="H7" s="610"/>
      <c r="I7" s="610"/>
      <c r="J7" s="610"/>
      <c r="K7" s="610"/>
      <c r="L7" s="610"/>
      <c r="M7" s="610"/>
      <c r="N7" s="610"/>
    </row>
    <row r="8" spans="1:16" hidden="1">
      <c r="A8" s="342"/>
      <c r="B8" s="485" t="s">
        <v>20</v>
      </c>
      <c r="C8" s="344"/>
      <c r="D8" s="344"/>
      <c r="E8" s="345"/>
      <c r="F8" s="346"/>
      <c r="G8" s="344"/>
      <c r="H8" s="347"/>
      <c r="I8" s="347"/>
      <c r="J8" s="348"/>
      <c r="K8" s="348"/>
      <c r="L8" s="348"/>
      <c r="M8" s="348"/>
      <c r="N8" s="348"/>
    </row>
    <row r="9" spans="1:16" hidden="1">
      <c r="A9" s="325">
        <v>1</v>
      </c>
      <c r="B9" s="486" t="s">
        <v>773</v>
      </c>
      <c r="C9" s="325" t="s">
        <v>185</v>
      </c>
      <c r="D9" s="350">
        <v>120</v>
      </c>
      <c r="E9" s="325">
        <v>66546</v>
      </c>
      <c r="F9" s="327" t="s">
        <v>774</v>
      </c>
      <c r="G9" s="351">
        <v>63126</v>
      </c>
      <c r="H9" s="325">
        <v>79014</v>
      </c>
      <c r="I9" s="325">
        <v>94696</v>
      </c>
      <c r="J9" s="351">
        <v>99947</v>
      </c>
      <c r="K9" s="351">
        <v>106488</v>
      </c>
      <c r="L9" s="351">
        <v>106823</v>
      </c>
      <c r="M9" s="351"/>
      <c r="N9" s="351"/>
    </row>
    <row r="10" spans="1:16" hidden="1">
      <c r="A10" s="325"/>
      <c r="B10" s="486" t="s">
        <v>27</v>
      </c>
      <c r="C10" s="325"/>
      <c r="D10" s="350"/>
      <c r="E10" s="325" t="s">
        <v>775</v>
      </c>
      <c r="F10" s="352"/>
      <c r="G10" s="325"/>
      <c r="H10" s="325"/>
      <c r="I10" s="325"/>
      <c r="J10" s="325"/>
      <c r="K10" s="325"/>
      <c r="L10" s="325" t="s">
        <v>776</v>
      </c>
      <c r="M10" s="351"/>
      <c r="N10" s="351"/>
    </row>
    <row r="11" spans="1:16" hidden="1">
      <c r="A11" s="325">
        <v>2</v>
      </c>
      <c r="B11" s="486" t="s">
        <v>777</v>
      </c>
      <c r="C11" s="325" t="s">
        <v>705</v>
      </c>
      <c r="D11" s="325">
        <v>400</v>
      </c>
      <c r="E11" s="325">
        <v>130156</v>
      </c>
      <c r="F11" s="327" t="s">
        <v>778</v>
      </c>
      <c r="G11" s="325">
        <v>75836</v>
      </c>
      <c r="H11" s="325">
        <v>121944</v>
      </c>
      <c r="I11" s="325">
        <v>177149</v>
      </c>
      <c r="J11" s="325">
        <v>230802</v>
      </c>
      <c r="K11" s="325">
        <v>262071</v>
      </c>
      <c r="L11" s="325">
        <v>271684</v>
      </c>
      <c r="M11" s="325">
        <v>273502</v>
      </c>
      <c r="N11" s="325">
        <v>667</v>
      </c>
    </row>
    <row r="12" spans="1:16" hidden="1">
      <c r="A12" s="325"/>
      <c r="B12" s="486" t="s">
        <v>779</v>
      </c>
      <c r="C12" s="325"/>
      <c r="D12" s="325"/>
      <c r="E12" s="325" t="s">
        <v>780</v>
      </c>
      <c r="F12" s="352" t="s">
        <v>781</v>
      </c>
      <c r="G12" s="325"/>
      <c r="H12" s="325"/>
      <c r="I12" s="325"/>
      <c r="J12" s="325"/>
      <c r="K12" s="325"/>
      <c r="L12" s="325"/>
      <c r="M12" s="325"/>
      <c r="N12" s="325" t="s">
        <v>782</v>
      </c>
    </row>
    <row r="13" spans="1:16" hidden="1">
      <c r="A13" s="325">
        <v>3</v>
      </c>
      <c r="B13" s="486" t="s">
        <v>783</v>
      </c>
      <c r="C13" s="325" t="s">
        <v>784</v>
      </c>
      <c r="D13" s="350">
        <v>520</v>
      </c>
      <c r="E13" s="325">
        <v>222473</v>
      </c>
      <c r="F13" s="327" t="s">
        <v>133</v>
      </c>
      <c r="G13" s="325">
        <v>219052</v>
      </c>
      <c r="H13" s="325">
        <v>222879</v>
      </c>
      <c r="I13" s="325"/>
      <c r="J13" s="325"/>
      <c r="K13" s="325"/>
      <c r="L13" s="325"/>
      <c r="M13" s="325"/>
      <c r="N13" s="325"/>
    </row>
    <row r="14" spans="1:16" hidden="1">
      <c r="A14" s="325"/>
      <c r="B14" s="486" t="s">
        <v>175</v>
      </c>
      <c r="C14" s="325"/>
      <c r="D14" s="350"/>
      <c r="E14" s="351" t="s">
        <v>785</v>
      </c>
      <c r="F14" s="352"/>
      <c r="G14" s="325"/>
      <c r="H14" s="351" t="s">
        <v>786</v>
      </c>
      <c r="I14" s="351"/>
      <c r="J14" s="325"/>
      <c r="K14" s="325"/>
      <c r="L14" s="325"/>
      <c r="M14" s="325"/>
      <c r="N14" s="351"/>
    </row>
    <row r="15" spans="1:16" hidden="1">
      <c r="A15" s="325">
        <v>4</v>
      </c>
      <c r="B15" s="486" t="s">
        <v>787</v>
      </c>
      <c r="C15" s="325" t="s">
        <v>788</v>
      </c>
      <c r="D15" s="325">
        <v>510</v>
      </c>
      <c r="E15" s="325">
        <v>219804</v>
      </c>
      <c r="F15" s="327">
        <v>252622</v>
      </c>
      <c r="G15" s="325">
        <v>245989</v>
      </c>
      <c r="H15" s="325"/>
      <c r="I15" s="325"/>
      <c r="J15" s="325"/>
      <c r="K15" s="325"/>
      <c r="L15" s="325"/>
      <c r="M15" s="325"/>
      <c r="N15" s="325"/>
    </row>
    <row r="16" spans="1:16" hidden="1">
      <c r="A16" s="325"/>
      <c r="B16" s="486" t="s">
        <v>789</v>
      </c>
      <c r="C16" s="325"/>
      <c r="D16" s="325"/>
      <c r="E16" s="325" t="s">
        <v>790</v>
      </c>
      <c r="F16" s="352" t="s">
        <v>791</v>
      </c>
      <c r="G16" s="325"/>
      <c r="H16" s="325"/>
      <c r="I16" s="325"/>
      <c r="J16" s="325"/>
      <c r="K16" s="325"/>
      <c r="L16" s="325"/>
      <c r="M16" s="325"/>
      <c r="N16" s="325"/>
    </row>
    <row r="17" spans="1:14" ht="16.5" hidden="1">
      <c r="A17" s="606" t="s">
        <v>792</v>
      </c>
      <c r="B17" s="606"/>
      <c r="C17" s="606"/>
      <c r="D17" s="353">
        <f>SUM(D9:D16)</f>
        <v>1550</v>
      </c>
      <c r="E17" s="325"/>
      <c r="F17" s="352"/>
      <c r="G17" s="325"/>
      <c r="H17" s="325"/>
      <c r="I17" s="325"/>
      <c r="J17" s="325"/>
      <c r="K17" s="325"/>
      <c r="L17" s="325"/>
      <c r="M17" s="325"/>
      <c r="N17" s="325"/>
    </row>
    <row r="18" spans="1:14" hidden="1">
      <c r="A18" s="354"/>
      <c r="B18" s="485" t="s">
        <v>36</v>
      </c>
      <c r="C18" s="325"/>
      <c r="D18" s="325"/>
      <c r="E18" s="325"/>
      <c r="F18" s="327"/>
      <c r="G18" s="355"/>
      <c r="H18" s="325"/>
      <c r="I18" s="325"/>
      <c r="J18" s="325"/>
      <c r="K18" s="325"/>
      <c r="L18" s="325"/>
      <c r="M18" s="325"/>
      <c r="N18" s="325"/>
    </row>
    <row r="19" spans="1:14" hidden="1">
      <c r="A19" s="325">
        <v>5</v>
      </c>
      <c r="B19" s="486" t="s">
        <v>793</v>
      </c>
      <c r="C19" s="325" t="s">
        <v>123</v>
      </c>
      <c r="D19" s="325">
        <v>450</v>
      </c>
      <c r="E19" s="325">
        <v>349500</v>
      </c>
      <c r="F19" s="327">
        <v>520000</v>
      </c>
      <c r="G19" s="325">
        <v>402215</v>
      </c>
      <c r="H19" s="325">
        <v>457172</v>
      </c>
      <c r="I19" s="325">
        <v>474786</v>
      </c>
      <c r="J19" s="356"/>
      <c r="K19" s="356"/>
      <c r="L19" s="356"/>
      <c r="M19" s="356"/>
      <c r="N19" s="357" t="s">
        <v>133</v>
      </c>
    </row>
    <row r="20" spans="1:14" hidden="1">
      <c r="A20" s="325"/>
      <c r="B20" s="486"/>
      <c r="C20" s="325"/>
      <c r="D20" s="325"/>
      <c r="E20" s="351" t="s">
        <v>794</v>
      </c>
      <c r="F20" s="352" t="s">
        <v>795</v>
      </c>
      <c r="G20" s="325"/>
      <c r="H20" s="325"/>
      <c r="I20" s="325" t="s">
        <v>796</v>
      </c>
      <c r="J20" s="358"/>
      <c r="K20" s="358"/>
      <c r="L20" s="358"/>
      <c r="M20" s="358"/>
      <c r="N20" s="325"/>
    </row>
    <row r="21" spans="1:14" hidden="1">
      <c r="A21" s="325">
        <v>6</v>
      </c>
      <c r="B21" s="486" t="s">
        <v>797</v>
      </c>
      <c r="C21" s="325" t="s">
        <v>798</v>
      </c>
      <c r="D21" s="325">
        <v>304</v>
      </c>
      <c r="E21" s="325">
        <v>111139</v>
      </c>
      <c r="F21" s="327">
        <v>171441</v>
      </c>
      <c r="G21" s="325">
        <v>184611</v>
      </c>
      <c r="H21" s="325"/>
      <c r="I21" s="325"/>
      <c r="J21" s="351"/>
      <c r="K21" s="351"/>
      <c r="L21" s="351"/>
      <c r="M21" s="351"/>
      <c r="N21" s="325" t="s">
        <v>799</v>
      </c>
    </row>
    <row r="22" spans="1:14" hidden="1">
      <c r="A22" s="325"/>
      <c r="B22" s="486" t="s">
        <v>779</v>
      </c>
      <c r="C22" s="325"/>
      <c r="D22" s="325"/>
      <c r="E22" s="325" t="s">
        <v>800</v>
      </c>
      <c r="F22" s="352" t="s">
        <v>801</v>
      </c>
      <c r="G22" s="325"/>
      <c r="H22" s="325"/>
      <c r="I22" s="325"/>
      <c r="J22" s="358"/>
      <c r="K22" s="358"/>
      <c r="L22" s="358"/>
      <c r="M22" s="358"/>
      <c r="N22" s="351"/>
    </row>
    <row r="23" spans="1:14" hidden="1">
      <c r="A23" s="325" t="s">
        <v>288</v>
      </c>
      <c r="B23" s="486" t="s">
        <v>802</v>
      </c>
      <c r="C23" s="325" t="s">
        <v>803</v>
      </c>
      <c r="D23" s="325">
        <v>250</v>
      </c>
      <c r="E23" s="325">
        <v>62078</v>
      </c>
      <c r="F23" s="327">
        <v>156401</v>
      </c>
      <c r="G23" s="325">
        <v>139308</v>
      </c>
      <c r="H23" s="325"/>
      <c r="I23" s="325"/>
      <c r="J23" s="351"/>
      <c r="K23" s="351"/>
      <c r="L23" s="351"/>
      <c r="M23" s="351"/>
      <c r="N23" s="351" t="s">
        <v>133</v>
      </c>
    </row>
    <row r="24" spans="1:14" hidden="1">
      <c r="A24" s="325"/>
      <c r="B24" s="486" t="s">
        <v>224</v>
      </c>
      <c r="C24" s="325"/>
      <c r="D24" s="325"/>
      <c r="E24" s="325"/>
      <c r="F24" s="327" t="s">
        <v>804</v>
      </c>
      <c r="G24" s="325"/>
      <c r="H24" s="325"/>
      <c r="I24" s="325"/>
      <c r="J24" s="325"/>
      <c r="K24" s="325"/>
      <c r="L24" s="325"/>
      <c r="M24" s="325"/>
      <c r="N24" s="325"/>
    </row>
    <row r="25" spans="1:14" hidden="1">
      <c r="A25" s="325">
        <v>8</v>
      </c>
      <c r="B25" s="481" t="s">
        <v>805</v>
      </c>
      <c r="C25" s="325" t="s">
        <v>806</v>
      </c>
      <c r="D25" s="325">
        <v>230</v>
      </c>
      <c r="E25" s="325">
        <v>28055</v>
      </c>
      <c r="F25" s="327">
        <v>29100</v>
      </c>
      <c r="G25" s="325">
        <v>12301</v>
      </c>
      <c r="H25" s="325">
        <v>28300</v>
      </c>
      <c r="I25" s="325"/>
      <c r="J25" s="351"/>
      <c r="K25" s="351"/>
      <c r="L25" s="351"/>
      <c r="M25" s="351"/>
      <c r="N25" s="356"/>
    </row>
    <row r="26" spans="1:14" hidden="1">
      <c r="A26" s="325"/>
      <c r="B26" s="481" t="s">
        <v>807</v>
      </c>
      <c r="C26" s="325"/>
      <c r="D26" s="325"/>
      <c r="E26" s="359" t="s">
        <v>808</v>
      </c>
      <c r="F26" s="360" t="s">
        <v>809</v>
      </c>
      <c r="G26" s="325"/>
      <c r="H26" s="325"/>
      <c r="I26" s="325"/>
      <c r="J26" s="325"/>
      <c r="K26" s="325"/>
      <c r="L26" s="325"/>
      <c r="M26" s="325"/>
      <c r="N26" s="351"/>
    </row>
    <row r="27" spans="1:14" hidden="1">
      <c r="A27" s="325">
        <v>9</v>
      </c>
      <c r="B27" s="481" t="s">
        <v>810</v>
      </c>
      <c r="C27" s="325" t="s">
        <v>811</v>
      </c>
      <c r="D27" s="325">
        <v>234</v>
      </c>
      <c r="E27" s="325">
        <v>54700</v>
      </c>
      <c r="F27" s="327" t="s">
        <v>812</v>
      </c>
      <c r="G27" s="351">
        <v>35755</v>
      </c>
      <c r="H27" s="325">
        <v>47498</v>
      </c>
      <c r="I27" s="325">
        <v>62500</v>
      </c>
      <c r="J27" s="351">
        <v>65701</v>
      </c>
      <c r="K27" s="325">
        <v>68913</v>
      </c>
      <c r="L27" s="351">
        <v>68950</v>
      </c>
      <c r="M27" s="351"/>
      <c r="N27" s="351"/>
    </row>
    <row r="28" spans="1:14" hidden="1">
      <c r="A28" s="325"/>
      <c r="B28" s="481" t="s">
        <v>141</v>
      </c>
      <c r="C28" s="325"/>
      <c r="D28" s="325"/>
      <c r="E28" s="351" t="s">
        <v>808</v>
      </c>
      <c r="F28" s="327"/>
      <c r="G28" s="325"/>
      <c r="H28" s="325"/>
      <c r="I28" s="325"/>
      <c r="J28" s="325"/>
      <c r="K28" s="325"/>
      <c r="L28" s="325" t="s">
        <v>813</v>
      </c>
      <c r="M28" s="351"/>
      <c r="N28" s="351"/>
    </row>
    <row r="29" spans="1:14" hidden="1">
      <c r="A29" s="325">
        <v>10</v>
      </c>
      <c r="B29" s="486" t="s">
        <v>814</v>
      </c>
      <c r="C29" s="325" t="s">
        <v>161</v>
      </c>
      <c r="D29" s="325">
        <v>100</v>
      </c>
      <c r="E29" s="325" t="s">
        <v>815</v>
      </c>
      <c r="F29" s="327" t="s">
        <v>816</v>
      </c>
      <c r="G29" s="351">
        <v>10573</v>
      </c>
      <c r="H29" s="325">
        <v>13389</v>
      </c>
      <c r="I29" s="325">
        <v>14158</v>
      </c>
      <c r="J29" s="356"/>
      <c r="K29" s="356"/>
      <c r="L29" s="356"/>
      <c r="M29" s="356"/>
      <c r="N29" s="356"/>
    </row>
    <row r="30" spans="1:14" hidden="1">
      <c r="A30" s="325"/>
      <c r="B30" s="486" t="s">
        <v>152</v>
      </c>
      <c r="C30" s="325"/>
      <c r="D30" s="325"/>
      <c r="E30" s="351" t="s">
        <v>817</v>
      </c>
      <c r="F30" s="352" t="s">
        <v>818</v>
      </c>
      <c r="G30" s="325"/>
      <c r="H30" s="325"/>
      <c r="I30" s="325" t="s">
        <v>819</v>
      </c>
      <c r="J30" s="351"/>
      <c r="K30" s="351"/>
      <c r="L30" s="351"/>
      <c r="M30" s="351"/>
      <c r="N30" s="351"/>
    </row>
    <row r="31" spans="1:14" hidden="1">
      <c r="A31" s="325">
        <v>11</v>
      </c>
      <c r="B31" s="486" t="s">
        <v>820</v>
      </c>
      <c r="C31" s="325" t="s">
        <v>821</v>
      </c>
      <c r="D31" s="325">
        <v>150</v>
      </c>
      <c r="E31" s="325">
        <v>20009</v>
      </c>
      <c r="F31" s="327">
        <v>21240</v>
      </c>
      <c r="G31" s="325">
        <v>19413</v>
      </c>
      <c r="H31" s="325">
        <v>20577</v>
      </c>
      <c r="I31" s="325">
        <v>20640</v>
      </c>
      <c r="J31" s="325"/>
      <c r="K31" s="325"/>
      <c r="L31" s="325"/>
      <c r="M31" s="325"/>
      <c r="N31" s="357" t="s">
        <v>133</v>
      </c>
    </row>
    <row r="32" spans="1:14" hidden="1">
      <c r="A32" s="325"/>
      <c r="B32" s="486" t="s">
        <v>822</v>
      </c>
      <c r="C32" s="325"/>
      <c r="D32" s="325"/>
      <c r="E32" s="325" t="s">
        <v>823</v>
      </c>
      <c r="F32" s="327" t="s">
        <v>824</v>
      </c>
      <c r="G32" s="325"/>
      <c r="H32" s="325"/>
      <c r="I32" s="325" t="s">
        <v>796</v>
      </c>
      <c r="J32" s="325"/>
      <c r="K32" s="325"/>
      <c r="L32" s="325"/>
      <c r="M32" s="325"/>
      <c r="N32" s="325"/>
    </row>
    <row r="33" spans="1:14" hidden="1">
      <c r="A33" s="325">
        <v>12</v>
      </c>
      <c r="B33" s="486" t="s">
        <v>825</v>
      </c>
      <c r="C33" s="325" t="s">
        <v>826</v>
      </c>
      <c r="D33" s="325">
        <v>900</v>
      </c>
      <c r="E33" s="325">
        <v>145656</v>
      </c>
      <c r="F33" s="327">
        <v>295260</v>
      </c>
      <c r="G33" s="325">
        <v>210073</v>
      </c>
      <c r="H33" s="325"/>
      <c r="I33" s="325"/>
      <c r="J33" s="351"/>
      <c r="K33" s="351"/>
      <c r="L33" s="351"/>
      <c r="M33" s="351"/>
      <c r="N33" s="325"/>
    </row>
    <row r="34" spans="1:14" hidden="1">
      <c r="A34" s="325"/>
      <c r="B34" s="486" t="s">
        <v>32</v>
      </c>
      <c r="C34" s="325"/>
      <c r="D34" s="325"/>
      <c r="E34" s="325" t="s">
        <v>827</v>
      </c>
      <c r="F34" s="352" t="s">
        <v>828</v>
      </c>
      <c r="G34" s="325"/>
      <c r="H34" s="351"/>
      <c r="I34" s="351"/>
      <c r="J34" s="325"/>
      <c r="K34" s="325"/>
      <c r="L34" s="325"/>
      <c r="M34" s="325"/>
      <c r="N34" s="325"/>
    </row>
    <row r="35" spans="1:14" hidden="1">
      <c r="A35" s="325">
        <v>13</v>
      </c>
      <c r="B35" s="486" t="s">
        <v>829</v>
      </c>
      <c r="C35" s="325" t="s">
        <v>300</v>
      </c>
      <c r="D35" s="350">
        <v>84</v>
      </c>
      <c r="E35" s="325">
        <v>36308</v>
      </c>
      <c r="F35" s="327" t="s">
        <v>830</v>
      </c>
      <c r="G35" s="325">
        <v>42374</v>
      </c>
      <c r="H35" s="325">
        <v>65937</v>
      </c>
      <c r="I35" s="325">
        <v>82827</v>
      </c>
      <c r="J35" s="351">
        <v>96485</v>
      </c>
      <c r="K35" s="351">
        <v>96879</v>
      </c>
      <c r="L35" s="351"/>
      <c r="M35" s="351"/>
      <c r="N35" s="351"/>
    </row>
    <row r="36" spans="1:14" hidden="1">
      <c r="A36" s="325"/>
      <c r="B36" s="486"/>
      <c r="C36" s="325"/>
      <c r="D36" s="350"/>
      <c r="E36" s="351" t="s">
        <v>831</v>
      </c>
      <c r="F36" s="352" t="s">
        <v>832</v>
      </c>
      <c r="G36" s="325"/>
      <c r="H36" s="325"/>
      <c r="I36" s="325"/>
      <c r="J36" s="325"/>
      <c r="K36" s="325" t="s">
        <v>833</v>
      </c>
      <c r="L36" s="325"/>
      <c r="M36" s="325"/>
      <c r="N36" s="351"/>
    </row>
    <row r="37" spans="1:14" ht="16.5" hidden="1">
      <c r="A37" s="606" t="s">
        <v>834</v>
      </c>
      <c r="B37" s="606"/>
      <c r="C37" s="606"/>
      <c r="D37" s="353">
        <f>SUM(D19:D36)</f>
        <v>2702</v>
      </c>
      <c r="E37" s="348"/>
      <c r="F37" s="361"/>
      <c r="G37" s="348"/>
      <c r="H37" s="362"/>
      <c r="I37" s="362"/>
      <c r="J37" s="348"/>
      <c r="K37" s="348"/>
      <c r="L37" s="348"/>
      <c r="M37" s="348"/>
      <c r="N37" s="348"/>
    </row>
    <row r="38" spans="1:14" hidden="1">
      <c r="A38" s="325"/>
      <c r="B38" s="485" t="s">
        <v>48</v>
      </c>
      <c r="C38" s="325"/>
      <c r="D38" s="325"/>
      <c r="E38" s="351"/>
      <c r="F38" s="352"/>
      <c r="G38" s="325"/>
      <c r="H38" s="325"/>
      <c r="I38" s="351"/>
      <c r="J38" s="351"/>
      <c r="K38" s="351"/>
      <c r="L38" s="351"/>
      <c r="M38" s="351"/>
      <c r="N38" s="351"/>
    </row>
    <row r="39" spans="1:14" hidden="1">
      <c r="A39" s="325">
        <v>14</v>
      </c>
      <c r="B39" s="481" t="s">
        <v>835</v>
      </c>
      <c r="C39" s="325" t="s">
        <v>836</v>
      </c>
      <c r="D39" s="325">
        <v>192</v>
      </c>
      <c r="E39" s="325">
        <v>92235</v>
      </c>
      <c r="F39" s="352" t="s">
        <v>133</v>
      </c>
      <c r="G39" s="325">
        <v>87100</v>
      </c>
      <c r="H39" s="325">
        <v>129600</v>
      </c>
      <c r="I39" s="325">
        <v>150600</v>
      </c>
      <c r="J39" s="351"/>
      <c r="K39" s="351"/>
      <c r="L39" s="351"/>
      <c r="M39" s="351"/>
      <c r="N39" s="351" t="s">
        <v>133</v>
      </c>
    </row>
    <row r="40" spans="1:14" hidden="1">
      <c r="A40" s="325"/>
      <c r="B40" s="481" t="s">
        <v>23</v>
      </c>
      <c r="C40" s="325"/>
      <c r="D40" s="325"/>
      <c r="E40" s="325"/>
      <c r="F40" s="327"/>
      <c r="G40" s="347"/>
      <c r="H40" s="325"/>
      <c r="I40" s="325" t="s">
        <v>837</v>
      </c>
      <c r="J40" s="325"/>
      <c r="K40" s="325"/>
      <c r="L40" s="325"/>
      <c r="M40" s="325"/>
      <c r="N40" s="325"/>
    </row>
    <row r="41" spans="1:14" hidden="1">
      <c r="A41" s="325">
        <v>15</v>
      </c>
      <c r="B41" s="481" t="s">
        <v>838</v>
      </c>
      <c r="C41" s="325" t="s">
        <v>205</v>
      </c>
      <c r="D41" s="325">
        <v>1000</v>
      </c>
      <c r="E41" s="325">
        <v>590959</v>
      </c>
      <c r="F41" s="352" t="s">
        <v>133</v>
      </c>
      <c r="G41" s="325">
        <v>129971</v>
      </c>
      <c r="H41" s="325">
        <v>265813</v>
      </c>
      <c r="I41" s="325">
        <v>421767</v>
      </c>
      <c r="J41" s="325">
        <v>618785</v>
      </c>
      <c r="K41" s="325"/>
      <c r="L41" s="325"/>
      <c r="M41" s="325"/>
      <c r="N41" s="351"/>
    </row>
    <row r="42" spans="1:14" hidden="1">
      <c r="A42" s="325"/>
      <c r="B42" s="481" t="s">
        <v>23</v>
      </c>
      <c r="C42" s="325"/>
      <c r="D42" s="325"/>
      <c r="E42" s="325"/>
      <c r="F42" s="327"/>
      <c r="G42" s="351"/>
      <c r="H42" s="325"/>
      <c r="I42" s="325"/>
      <c r="J42" s="325"/>
      <c r="K42" s="325"/>
      <c r="L42" s="325"/>
      <c r="M42" s="325"/>
      <c r="N42" s="351"/>
    </row>
    <row r="43" spans="1:14" hidden="1">
      <c r="A43" s="325">
        <v>16</v>
      </c>
      <c r="B43" s="487" t="s">
        <v>839</v>
      </c>
      <c r="C43" s="325" t="s">
        <v>161</v>
      </c>
      <c r="D43" s="325">
        <v>100</v>
      </c>
      <c r="E43" s="325">
        <v>59800</v>
      </c>
      <c r="F43" s="327" t="s">
        <v>840</v>
      </c>
      <c r="G43" s="347">
        <v>28001</v>
      </c>
      <c r="H43" s="325">
        <v>51100</v>
      </c>
      <c r="I43" s="325">
        <v>63939</v>
      </c>
      <c r="J43" s="351">
        <v>78646</v>
      </c>
      <c r="K43" s="325"/>
      <c r="L43" s="325"/>
      <c r="M43" s="325"/>
      <c r="N43" s="351"/>
    </row>
    <row r="44" spans="1:14" hidden="1">
      <c r="A44" s="325"/>
      <c r="B44" s="481" t="s">
        <v>23</v>
      </c>
      <c r="C44" s="325"/>
      <c r="D44" s="325"/>
      <c r="E44" s="325"/>
      <c r="F44" s="327"/>
      <c r="G44" s="351"/>
      <c r="H44" s="325"/>
      <c r="I44" s="351"/>
      <c r="J44" s="351"/>
      <c r="K44" s="325"/>
      <c r="L44" s="325"/>
      <c r="M44" s="325"/>
      <c r="N44" s="351"/>
    </row>
    <row r="45" spans="1:14" ht="16.5" hidden="1">
      <c r="A45" s="611" t="s">
        <v>841</v>
      </c>
      <c r="B45" s="611"/>
      <c r="C45" s="611"/>
      <c r="D45" s="353">
        <f>SUM(D39:D44)</f>
        <v>1292</v>
      </c>
      <c r="E45" s="348"/>
      <c r="F45" s="361"/>
      <c r="G45" s="348"/>
      <c r="H45" s="362"/>
      <c r="I45" s="362"/>
      <c r="J45" s="348"/>
      <c r="K45" s="348"/>
      <c r="L45" s="348"/>
      <c r="M45" s="348"/>
      <c r="N45" s="348"/>
    </row>
    <row r="46" spans="1:14" hidden="1">
      <c r="A46" s="343"/>
      <c r="B46" s="481"/>
      <c r="C46" s="325"/>
      <c r="D46" s="325"/>
      <c r="E46" s="351"/>
      <c r="F46" s="327"/>
      <c r="G46" s="325"/>
      <c r="H46" s="325"/>
      <c r="I46" s="325"/>
      <c r="J46" s="325"/>
      <c r="K46" s="325"/>
      <c r="L46" s="325"/>
      <c r="M46" s="325"/>
      <c r="N46" s="351"/>
    </row>
    <row r="47" spans="1:14" ht="15.75" hidden="1">
      <c r="A47" s="612" t="s">
        <v>842</v>
      </c>
      <c r="B47" s="612"/>
      <c r="C47" s="612"/>
      <c r="D47" s="363">
        <f>D45+D37+D17</f>
        <v>5544</v>
      </c>
      <c r="E47" s="348"/>
      <c r="F47" s="361"/>
      <c r="G47" s="348"/>
      <c r="H47" s="362"/>
      <c r="I47" s="362"/>
      <c r="J47" s="348"/>
      <c r="K47" s="348"/>
      <c r="L47" s="348"/>
      <c r="M47" s="348"/>
      <c r="N47" s="348"/>
    </row>
    <row r="48" spans="1:14" ht="15.75" hidden="1">
      <c r="A48" s="364"/>
      <c r="B48" s="488"/>
      <c r="C48" s="365"/>
      <c r="D48" s="366"/>
      <c r="E48" s="348"/>
      <c r="F48" s="361"/>
      <c r="G48" s="348"/>
      <c r="H48" s="362"/>
      <c r="I48" s="362"/>
      <c r="J48" s="348"/>
      <c r="K48" s="348"/>
      <c r="L48" s="348"/>
      <c r="M48" s="348"/>
      <c r="N48" s="348"/>
    </row>
    <row r="49" spans="1:15" ht="16.5" hidden="1">
      <c r="A49" s="342"/>
      <c r="B49" s="613" t="s">
        <v>843</v>
      </c>
      <c r="C49" s="613"/>
      <c r="D49" s="613"/>
      <c r="E49" s="613"/>
      <c r="F49" s="613"/>
      <c r="G49" s="613"/>
      <c r="H49" s="613"/>
      <c r="I49" s="613"/>
      <c r="J49" s="613"/>
      <c r="K49" s="613"/>
      <c r="L49" s="613"/>
      <c r="M49" s="613"/>
      <c r="N49" s="613"/>
    </row>
    <row r="50" spans="1:15" hidden="1">
      <c r="A50" s="342"/>
      <c r="B50" s="489" t="s">
        <v>20</v>
      </c>
      <c r="C50" s="344"/>
      <c r="D50" s="344"/>
      <c r="E50" s="344"/>
      <c r="F50" s="367"/>
      <c r="G50" s="344"/>
      <c r="H50" s="344"/>
      <c r="I50" s="344"/>
      <c r="J50" s="344"/>
      <c r="K50" s="344"/>
      <c r="L50" s="344"/>
      <c r="M50" s="344"/>
      <c r="N50" s="344"/>
    </row>
    <row r="51" spans="1:15" hidden="1">
      <c r="A51" s="347">
        <v>1</v>
      </c>
      <c r="B51" s="490" t="s">
        <v>57</v>
      </c>
      <c r="C51" s="368" t="s">
        <v>58</v>
      </c>
      <c r="D51" s="369">
        <v>240</v>
      </c>
      <c r="E51" s="368">
        <v>172479</v>
      </c>
      <c r="F51" s="370">
        <v>230565</v>
      </c>
      <c r="G51" s="368">
        <v>33125</v>
      </c>
      <c r="H51" s="368">
        <v>72257</v>
      </c>
      <c r="I51" s="368">
        <v>108233</v>
      </c>
      <c r="J51" s="368">
        <v>139923</v>
      </c>
      <c r="K51" s="368">
        <v>169359</v>
      </c>
      <c r="L51" s="368">
        <v>192807</v>
      </c>
      <c r="M51" s="368">
        <v>209681</v>
      </c>
      <c r="N51" s="368"/>
    </row>
    <row r="52" spans="1:15" hidden="1">
      <c r="A52" s="347"/>
      <c r="B52" s="491" t="s">
        <v>27</v>
      </c>
      <c r="C52" s="347"/>
      <c r="D52" s="347"/>
      <c r="E52" s="358" t="s">
        <v>844</v>
      </c>
      <c r="F52" s="360"/>
      <c r="G52" s="347"/>
      <c r="H52" s="347"/>
      <c r="I52" s="347"/>
      <c r="J52" s="347"/>
      <c r="K52" s="347"/>
      <c r="L52" s="347"/>
      <c r="M52" s="347" t="s">
        <v>845</v>
      </c>
      <c r="N52" s="351"/>
    </row>
    <row r="53" spans="1:15" hidden="1">
      <c r="A53" s="325">
        <v>2</v>
      </c>
      <c r="B53" s="490" t="s">
        <v>22</v>
      </c>
      <c r="C53" s="368" t="s">
        <v>24</v>
      </c>
      <c r="D53" s="369">
        <v>231</v>
      </c>
      <c r="E53" s="368">
        <v>140563</v>
      </c>
      <c r="F53" s="370">
        <v>208401</v>
      </c>
      <c r="G53" s="368">
        <v>40870</v>
      </c>
      <c r="H53" s="368">
        <v>74655</v>
      </c>
      <c r="I53" s="368">
        <v>114462</v>
      </c>
      <c r="J53" s="368">
        <v>155270</v>
      </c>
      <c r="K53" s="368">
        <v>179593</v>
      </c>
      <c r="L53" s="368">
        <v>184224</v>
      </c>
      <c r="M53" s="368"/>
      <c r="N53" s="356"/>
    </row>
    <row r="54" spans="1:15" hidden="1">
      <c r="A54" s="325"/>
      <c r="B54" s="490" t="s">
        <v>23</v>
      </c>
      <c r="C54" s="368"/>
      <c r="D54" s="369"/>
      <c r="E54" s="351" t="s">
        <v>844</v>
      </c>
      <c r="F54" s="352"/>
      <c r="G54" s="368"/>
      <c r="H54" s="368"/>
      <c r="I54" s="368"/>
      <c r="J54" s="368"/>
      <c r="K54" s="368"/>
      <c r="L54" s="325" t="s">
        <v>776</v>
      </c>
      <c r="M54" s="351"/>
      <c r="N54" s="372"/>
    </row>
    <row r="55" spans="1:15" hidden="1">
      <c r="A55" s="347">
        <v>3</v>
      </c>
      <c r="B55" s="491" t="s">
        <v>846</v>
      </c>
      <c r="C55" s="347" t="s">
        <v>28</v>
      </c>
      <c r="D55" s="347">
        <v>44</v>
      </c>
      <c r="E55" s="358">
        <v>62126</v>
      </c>
      <c r="F55" s="373">
        <v>91325</v>
      </c>
      <c r="G55" s="358">
        <v>13991</v>
      </c>
      <c r="H55" s="347">
        <v>23837</v>
      </c>
      <c r="I55" s="347">
        <v>41398</v>
      </c>
      <c r="J55" s="347">
        <v>62195</v>
      </c>
      <c r="K55" s="347">
        <v>73193</v>
      </c>
      <c r="L55" s="347">
        <v>77532</v>
      </c>
      <c r="M55" s="347"/>
      <c r="N55" s="356"/>
    </row>
    <row r="56" spans="1:15" hidden="1">
      <c r="A56" s="325"/>
      <c r="B56" s="491" t="s">
        <v>27</v>
      </c>
      <c r="C56" s="347"/>
      <c r="D56" s="347"/>
      <c r="E56" s="358" t="s">
        <v>847</v>
      </c>
      <c r="F56" s="360"/>
      <c r="G56" s="358"/>
      <c r="H56" s="347"/>
      <c r="I56" s="347"/>
      <c r="J56" s="347"/>
      <c r="K56" s="347"/>
      <c r="L56" s="325" t="s">
        <v>848</v>
      </c>
      <c r="M56" s="351"/>
      <c r="N56" s="325"/>
    </row>
    <row r="57" spans="1:15" hidden="1">
      <c r="A57" s="325">
        <v>4</v>
      </c>
      <c r="B57" s="486" t="s">
        <v>849</v>
      </c>
      <c r="C57" s="325" t="s">
        <v>33</v>
      </c>
      <c r="D57" s="350">
        <v>132</v>
      </c>
      <c r="E57" s="325">
        <v>76892</v>
      </c>
      <c r="F57" s="374">
        <v>162800</v>
      </c>
      <c r="G57" s="351">
        <v>63717</v>
      </c>
      <c r="H57" s="325">
        <v>87929</v>
      </c>
      <c r="I57" s="325">
        <v>109542</v>
      </c>
      <c r="J57" s="351">
        <v>125807</v>
      </c>
      <c r="K57" s="351">
        <v>146753</v>
      </c>
      <c r="L57" s="351">
        <v>168698</v>
      </c>
      <c r="M57" s="351">
        <v>170639</v>
      </c>
      <c r="N57" s="351"/>
    </row>
    <row r="58" spans="1:15" hidden="1">
      <c r="A58" s="325"/>
      <c r="B58" s="486" t="s">
        <v>850</v>
      </c>
      <c r="C58" s="325"/>
      <c r="D58" s="350"/>
      <c r="E58" s="325" t="s">
        <v>851</v>
      </c>
      <c r="F58" s="352"/>
      <c r="G58" s="325"/>
      <c r="H58" s="325"/>
      <c r="I58" s="325"/>
      <c r="J58" s="325"/>
      <c r="K58" s="325"/>
      <c r="L58" s="325"/>
      <c r="M58" s="325" t="s">
        <v>852</v>
      </c>
      <c r="N58" s="351"/>
    </row>
    <row r="59" spans="1:15" hidden="1">
      <c r="A59" s="347">
        <v>5</v>
      </c>
      <c r="B59" s="491" t="s">
        <v>853</v>
      </c>
      <c r="C59" s="347" t="s">
        <v>60</v>
      </c>
      <c r="D59" s="347">
        <v>45</v>
      </c>
      <c r="E59" s="358">
        <v>61101</v>
      </c>
      <c r="F59" s="373">
        <v>93610</v>
      </c>
      <c r="G59" s="358">
        <v>14319</v>
      </c>
      <c r="H59" s="347">
        <v>26448</v>
      </c>
      <c r="I59" s="347">
        <v>44469</v>
      </c>
      <c r="J59" s="347">
        <v>62209</v>
      </c>
      <c r="K59" s="347">
        <v>72494</v>
      </c>
      <c r="L59" s="347">
        <v>84091</v>
      </c>
      <c r="M59" s="347">
        <v>88385</v>
      </c>
      <c r="N59" s="347"/>
    </row>
    <row r="60" spans="1:15" hidden="1">
      <c r="A60" s="347"/>
      <c r="B60" s="481" t="s">
        <v>27</v>
      </c>
      <c r="C60" s="325"/>
      <c r="D60" s="325"/>
      <c r="E60" s="351" t="s">
        <v>847</v>
      </c>
      <c r="F60" s="352" t="s">
        <v>854</v>
      </c>
      <c r="G60" s="351"/>
      <c r="H60" s="325"/>
      <c r="I60" s="325"/>
      <c r="J60" s="325"/>
      <c r="K60" s="325"/>
      <c r="L60" s="325"/>
      <c r="M60" s="325" t="s">
        <v>855</v>
      </c>
      <c r="N60" s="351"/>
    </row>
    <row r="61" spans="1:15" hidden="1">
      <c r="A61" s="347">
        <v>6</v>
      </c>
      <c r="B61" s="481" t="s">
        <v>856</v>
      </c>
      <c r="C61" s="325" t="s">
        <v>458</v>
      </c>
      <c r="D61" s="325">
        <v>520</v>
      </c>
      <c r="E61" s="325">
        <v>230456</v>
      </c>
      <c r="F61" s="374">
        <v>271600</v>
      </c>
      <c r="G61" s="347">
        <v>40710</v>
      </c>
      <c r="H61" s="325">
        <v>69805</v>
      </c>
      <c r="I61" s="325">
        <v>98878</v>
      </c>
      <c r="J61" s="325">
        <v>140631</v>
      </c>
      <c r="K61" s="325">
        <v>176029</v>
      </c>
      <c r="L61" s="325">
        <v>207796</v>
      </c>
      <c r="M61" s="325">
        <v>234946</v>
      </c>
      <c r="N61" s="325"/>
    </row>
    <row r="62" spans="1:15" hidden="1">
      <c r="A62" s="347"/>
      <c r="B62" s="491" t="s">
        <v>23</v>
      </c>
      <c r="C62" s="347"/>
      <c r="D62" s="347"/>
      <c r="E62" s="358" t="s">
        <v>857</v>
      </c>
      <c r="F62" s="360"/>
      <c r="G62" s="347"/>
      <c r="H62" s="347"/>
      <c r="I62" s="347"/>
      <c r="J62" s="347"/>
      <c r="K62" s="347"/>
      <c r="L62" s="347"/>
      <c r="M62" s="347"/>
      <c r="N62" s="351"/>
    </row>
    <row r="63" spans="1:15" hidden="1">
      <c r="A63" s="347">
        <v>7</v>
      </c>
      <c r="B63" s="491" t="s">
        <v>289</v>
      </c>
      <c r="C63" s="347" t="s">
        <v>67</v>
      </c>
      <c r="D63" s="375">
        <v>412</v>
      </c>
      <c r="E63" s="358">
        <v>204703</v>
      </c>
      <c r="F63" s="376" t="s">
        <v>858</v>
      </c>
      <c r="G63" s="358">
        <v>25277</v>
      </c>
      <c r="H63" s="347">
        <v>53496</v>
      </c>
      <c r="I63" s="347">
        <v>78730</v>
      </c>
      <c r="J63" s="358">
        <v>112752</v>
      </c>
      <c r="K63" s="358">
        <v>165973</v>
      </c>
      <c r="L63" s="358">
        <v>238013</v>
      </c>
      <c r="M63" s="358">
        <v>312329</v>
      </c>
      <c r="N63" s="358">
        <v>333791</v>
      </c>
      <c r="O63" s="377"/>
    </row>
    <row r="64" spans="1:15" hidden="1">
      <c r="A64" s="347"/>
      <c r="B64" s="481" t="s">
        <v>23</v>
      </c>
      <c r="C64" s="325"/>
      <c r="D64" s="350"/>
      <c r="E64" s="351"/>
      <c r="F64" s="352"/>
      <c r="G64" s="351"/>
      <c r="H64" s="325"/>
      <c r="I64" s="325"/>
      <c r="J64" s="351"/>
      <c r="K64" s="351"/>
      <c r="L64" s="351"/>
      <c r="M64" s="351"/>
      <c r="N64" s="325" t="s">
        <v>782</v>
      </c>
    </row>
    <row r="65" spans="1:14" hidden="1">
      <c r="A65" s="347">
        <v>8</v>
      </c>
      <c r="B65" s="491" t="s">
        <v>81</v>
      </c>
      <c r="C65" s="347" t="s">
        <v>481</v>
      </c>
      <c r="D65" s="347">
        <v>800</v>
      </c>
      <c r="E65" s="347">
        <v>452715</v>
      </c>
      <c r="F65" s="379">
        <v>722000</v>
      </c>
      <c r="G65" s="347">
        <v>215927</v>
      </c>
      <c r="H65" s="347">
        <v>269162</v>
      </c>
      <c r="I65" s="347">
        <v>317400</v>
      </c>
      <c r="J65" s="347">
        <v>364000</v>
      </c>
      <c r="K65" s="347">
        <v>427000</v>
      </c>
      <c r="L65" s="347">
        <v>493700</v>
      </c>
      <c r="M65" s="347">
        <v>587800</v>
      </c>
      <c r="N65" s="347">
        <v>654400</v>
      </c>
    </row>
    <row r="66" spans="1:14" hidden="1">
      <c r="A66" s="325"/>
      <c r="B66" s="491" t="s">
        <v>23</v>
      </c>
      <c r="C66" s="347"/>
      <c r="D66" s="347"/>
      <c r="E66" s="358" t="s">
        <v>859</v>
      </c>
      <c r="F66" s="380"/>
      <c r="G66" s="347"/>
      <c r="H66" s="347"/>
      <c r="I66" s="358"/>
      <c r="J66" s="347"/>
      <c r="K66" s="347"/>
      <c r="L66" s="351"/>
      <c r="M66" s="344"/>
      <c r="N66" s="344"/>
    </row>
    <row r="67" spans="1:14" ht="16.5" hidden="1">
      <c r="A67" s="606" t="s">
        <v>792</v>
      </c>
      <c r="B67" s="606"/>
      <c r="C67" s="606"/>
      <c r="D67" s="381">
        <f>SUM(D51:D65)</f>
        <v>2424</v>
      </c>
      <c r="E67" s="344"/>
      <c r="F67" s="367"/>
      <c r="G67" s="344"/>
      <c r="H67" s="344"/>
      <c r="I67" s="344"/>
      <c r="J67" s="344"/>
      <c r="K67" s="344"/>
      <c r="L67" s="344"/>
      <c r="M67" s="344"/>
      <c r="N67" s="344"/>
    </row>
    <row r="68" spans="1:14" hidden="1">
      <c r="A68" s="343"/>
      <c r="B68" s="492" t="s">
        <v>36</v>
      </c>
      <c r="C68" s="348"/>
      <c r="D68" s="382"/>
      <c r="E68" s="344"/>
      <c r="F68" s="367"/>
      <c r="G68" s="344"/>
      <c r="H68" s="344"/>
      <c r="I68" s="344"/>
      <c r="J68" s="344"/>
      <c r="K68" s="344"/>
      <c r="L68" s="344"/>
      <c r="M68" s="344"/>
      <c r="N68" s="344"/>
    </row>
    <row r="69" spans="1:14" hidden="1">
      <c r="A69" s="383" t="s">
        <v>463</v>
      </c>
      <c r="B69" s="486" t="s">
        <v>860</v>
      </c>
      <c r="C69" s="325" t="s">
        <v>40</v>
      </c>
      <c r="D69" s="325">
        <v>30</v>
      </c>
      <c r="E69" s="351">
        <v>9915</v>
      </c>
      <c r="F69" s="374">
        <v>49746</v>
      </c>
      <c r="G69" s="351">
        <v>6272</v>
      </c>
      <c r="H69" s="325">
        <v>11169</v>
      </c>
      <c r="I69" s="325">
        <v>25393</v>
      </c>
      <c r="J69" s="351">
        <v>45370</v>
      </c>
      <c r="K69" s="325">
        <v>46583</v>
      </c>
      <c r="L69" s="325">
        <v>47706</v>
      </c>
      <c r="M69" s="325">
        <v>49340</v>
      </c>
      <c r="N69" s="351"/>
    </row>
    <row r="70" spans="1:14" hidden="1">
      <c r="A70" s="354"/>
      <c r="B70" s="486" t="s">
        <v>39</v>
      </c>
      <c r="C70" s="325"/>
      <c r="D70" s="325"/>
      <c r="E70" s="351" t="s">
        <v>861</v>
      </c>
      <c r="F70" s="352"/>
      <c r="G70" s="325"/>
      <c r="H70" s="325"/>
      <c r="I70" s="325"/>
      <c r="J70" s="351"/>
      <c r="K70" s="351"/>
      <c r="L70" s="351"/>
      <c r="M70" s="325" t="s">
        <v>862</v>
      </c>
      <c r="N70" s="351"/>
    </row>
    <row r="71" spans="1:14" hidden="1">
      <c r="A71" s="325">
        <v>10</v>
      </c>
      <c r="B71" s="486" t="s">
        <v>863</v>
      </c>
      <c r="C71" s="325" t="s">
        <v>40</v>
      </c>
      <c r="D71" s="325">
        <v>30</v>
      </c>
      <c r="E71" s="325">
        <v>9975</v>
      </c>
      <c r="F71" s="374">
        <v>49320</v>
      </c>
      <c r="G71" s="351">
        <v>5705</v>
      </c>
      <c r="H71" s="325">
        <v>9660</v>
      </c>
      <c r="I71" s="325">
        <v>15186</v>
      </c>
      <c r="J71" s="325">
        <v>35379</v>
      </c>
      <c r="K71" s="325">
        <v>36852</v>
      </c>
      <c r="L71" s="325">
        <v>37987</v>
      </c>
      <c r="M71" s="325">
        <v>41364</v>
      </c>
      <c r="N71" s="325"/>
    </row>
    <row r="72" spans="1:14" hidden="1">
      <c r="A72" s="349"/>
      <c r="B72" s="486" t="s">
        <v>39</v>
      </c>
      <c r="C72" s="325"/>
      <c r="D72" s="325"/>
      <c r="E72" s="351" t="s">
        <v>831</v>
      </c>
      <c r="F72" s="352"/>
      <c r="G72" s="351"/>
      <c r="H72" s="325"/>
      <c r="I72" s="325"/>
      <c r="J72" s="325"/>
      <c r="K72" s="325"/>
      <c r="L72" s="325"/>
      <c r="M72" s="325" t="s">
        <v>862</v>
      </c>
      <c r="N72" s="351"/>
    </row>
    <row r="73" spans="1:14" hidden="1">
      <c r="A73" s="325">
        <v>11</v>
      </c>
      <c r="B73" s="486" t="s">
        <v>864</v>
      </c>
      <c r="C73" s="384" t="s">
        <v>865</v>
      </c>
      <c r="D73" s="350">
        <v>42</v>
      </c>
      <c r="E73" s="325">
        <v>36308</v>
      </c>
      <c r="F73" s="374">
        <v>117313</v>
      </c>
      <c r="G73" s="325">
        <v>42374</v>
      </c>
      <c r="H73" s="325">
        <v>65937</v>
      </c>
      <c r="I73" s="325">
        <v>82827</v>
      </c>
      <c r="J73" s="351">
        <v>96485</v>
      </c>
      <c r="K73" s="351">
        <v>96800</v>
      </c>
      <c r="L73" s="351"/>
      <c r="M73" s="351"/>
      <c r="N73" s="351"/>
    </row>
    <row r="74" spans="1:14" hidden="1">
      <c r="A74" s="349"/>
      <c r="B74" s="486" t="s">
        <v>44</v>
      </c>
      <c r="C74" s="325"/>
      <c r="D74" s="350"/>
      <c r="E74" s="351" t="s">
        <v>831</v>
      </c>
      <c r="F74" s="352" t="s">
        <v>832</v>
      </c>
      <c r="G74" s="325"/>
      <c r="H74" s="325"/>
      <c r="I74" s="325"/>
      <c r="J74" s="325"/>
      <c r="K74" s="325" t="s">
        <v>866</v>
      </c>
      <c r="L74" s="351"/>
      <c r="M74" s="351"/>
      <c r="N74" s="351"/>
    </row>
    <row r="75" spans="1:14" ht="16.5" hidden="1">
      <c r="A75" s="606" t="s">
        <v>867</v>
      </c>
      <c r="B75" s="606"/>
      <c r="C75" s="606"/>
      <c r="D75" s="353">
        <f>SUM(D69:D74)</f>
        <v>102</v>
      </c>
      <c r="E75" s="344"/>
      <c r="F75" s="367"/>
      <c r="G75" s="344"/>
      <c r="H75" s="344"/>
      <c r="I75" s="344"/>
      <c r="J75" s="344"/>
      <c r="K75" s="344"/>
      <c r="L75" s="344"/>
      <c r="M75" s="351"/>
      <c r="N75" s="344"/>
    </row>
    <row r="76" spans="1:14" hidden="1">
      <c r="A76" s="342"/>
      <c r="B76" s="492" t="s">
        <v>48</v>
      </c>
      <c r="C76" s="344"/>
      <c r="D76" s="344"/>
      <c r="E76" s="344"/>
      <c r="F76" s="367"/>
      <c r="G76" s="344"/>
      <c r="H76" s="344"/>
      <c r="I76" s="344"/>
      <c r="J76" s="344"/>
      <c r="K76" s="344"/>
      <c r="L76" s="344"/>
      <c r="M76" s="344"/>
      <c r="N76" s="344"/>
    </row>
    <row r="77" spans="1:14" hidden="1">
      <c r="A77" s="325">
        <v>12</v>
      </c>
      <c r="B77" s="487" t="s">
        <v>50</v>
      </c>
      <c r="C77" s="325" t="s">
        <v>51</v>
      </c>
      <c r="D77" s="325">
        <v>70</v>
      </c>
      <c r="E77" s="325">
        <v>41880</v>
      </c>
      <c r="F77" s="352" t="s">
        <v>133</v>
      </c>
      <c r="G77" s="325">
        <v>16062</v>
      </c>
      <c r="H77" s="325">
        <v>24510</v>
      </c>
      <c r="I77" s="325">
        <v>30839</v>
      </c>
      <c r="J77" s="325">
        <v>36400</v>
      </c>
      <c r="K77" s="325"/>
      <c r="L77" s="325"/>
      <c r="M77" s="325"/>
      <c r="N77" s="325"/>
    </row>
    <row r="78" spans="1:14" hidden="1">
      <c r="A78" s="325"/>
      <c r="B78" s="481" t="s">
        <v>23</v>
      </c>
      <c r="C78" s="325"/>
      <c r="D78" s="325"/>
      <c r="E78" s="325"/>
      <c r="F78" s="327"/>
      <c r="G78" s="351"/>
      <c r="H78" s="325"/>
      <c r="I78" s="325"/>
      <c r="J78" s="351" t="s">
        <v>868</v>
      </c>
      <c r="K78" s="325"/>
      <c r="L78" s="325"/>
      <c r="M78" s="325"/>
      <c r="N78" s="325"/>
    </row>
    <row r="79" spans="1:14" hidden="1">
      <c r="A79" s="325">
        <v>13</v>
      </c>
      <c r="B79" s="487" t="s">
        <v>72</v>
      </c>
      <c r="C79" s="325" t="s">
        <v>74</v>
      </c>
      <c r="D79" s="325">
        <v>99</v>
      </c>
      <c r="E79" s="325">
        <v>44876</v>
      </c>
      <c r="F79" s="374">
        <v>104450</v>
      </c>
      <c r="G79" s="325">
        <v>25431</v>
      </c>
      <c r="H79" s="325">
        <v>42534</v>
      </c>
      <c r="I79" s="325">
        <v>65310</v>
      </c>
      <c r="J79" s="351">
        <v>80080</v>
      </c>
      <c r="K79" s="351">
        <v>96620</v>
      </c>
      <c r="L79" s="325">
        <f>22506+96620</f>
        <v>119126</v>
      </c>
      <c r="M79" s="325"/>
      <c r="N79" s="325"/>
    </row>
    <row r="80" spans="1:14" hidden="1">
      <c r="A80" s="325"/>
      <c r="B80" s="481" t="s">
        <v>73</v>
      </c>
      <c r="C80" s="325"/>
      <c r="D80" s="325"/>
      <c r="E80" s="325"/>
      <c r="F80" s="327"/>
      <c r="G80" s="325"/>
      <c r="H80" s="325"/>
      <c r="I80" s="325"/>
      <c r="J80" s="325"/>
      <c r="K80" s="325"/>
      <c r="L80" s="351" t="s">
        <v>869</v>
      </c>
      <c r="M80" s="351"/>
      <c r="N80" s="351"/>
    </row>
    <row r="81" spans="1:18" hidden="1">
      <c r="A81" s="347">
        <v>14</v>
      </c>
      <c r="B81" s="481" t="s">
        <v>88</v>
      </c>
      <c r="C81" s="325" t="s">
        <v>477</v>
      </c>
      <c r="D81" s="325">
        <v>330</v>
      </c>
      <c r="E81" s="325">
        <v>169912</v>
      </c>
      <c r="F81" s="374">
        <v>206900</v>
      </c>
      <c r="G81" s="325">
        <v>27100</v>
      </c>
      <c r="H81" s="325">
        <v>75927</v>
      </c>
      <c r="I81" s="325">
        <v>149060</v>
      </c>
      <c r="J81" s="351">
        <v>227398</v>
      </c>
      <c r="K81" s="351">
        <v>332801</v>
      </c>
      <c r="L81" s="351"/>
      <c r="M81" s="351"/>
      <c r="N81" s="325">
        <v>508800</v>
      </c>
    </row>
    <row r="82" spans="1:18" hidden="1">
      <c r="A82" s="383"/>
      <c r="B82" s="493" t="s">
        <v>89</v>
      </c>
      <c r="C82" s="325"/>
      <c r="D82" s="325"/>
      <c r="E82" s="351" t="s">
        <v>870</v>
      </c>
      <c r="F82" s="352"/>
      <c r="G82" s="351" t="s">
        <v>871</v>
      </c>
      <c r="H82" s="325"/>
      <c r="I82" s="325"/>
      <c r="J82" s="325"/>
      <c r="K82" s="325"/>
      <c r="L82" s="325"/>
      <c r="M82" s="325"/>
      <c r="N82" s="325" t="s">
        <v>872</v>
      </c>
    </row>
    <row r="83" spans="1:18" ht="16.5" hidden="1">
      <c r="A83" s="611" t="s">
        <v>841</v>
      </c>
      <c r="B83" s="611"/>
      <c r="C83" s="611"/>
      <c r="D83" s="353">
        <f>SUM(D77:D81)</f>
        <v>499</v>
      </c>
      <c r="E83" s="344"/>
      <c r="F83" s="367"/>
      <c r="G83" s="344"/>
      <c r="H83" s="344"/>
      <c r="I83" s="344"/>
      <c r="J83" s="344"/>
      <c r="K83" s="344"/>
      <c r="L83" s="344"/>
      <c r="M83" s="344"/>
      <c r="N83" s="344"/>
      <c r="O83" s="345"/>
    </row>
    <row r="84" spans="1:18" ht="15.75" hidden="1">
      <c r="A84" s="617" t="s">
        <v>873</v>
      </c>
      <c r="B84" s="617"/>
      <c r="C84" s="617"/>
      <c r="D84" s="385">
        <f>D67+D83+D75</f>
        <v>3025</v>
      </c>
      <c r="E84" s="344"/>
      <c r="F84" s="367"/>
      <c r="G84" s="344"/>
      <c r="H84" s="344"/>
      <c r="I84" s="344"/>
      <c r="J84" s="344"/>
      <c r="K84" s="344"/>
      <c r="L84" s="344"/>
      <c r="M84" s="344"/>
      <c r="N84" s="344"/>
      <c r="O84" s="345"/>
    </row>
    <row r="85" spans="1:18" ht="15.75" hidden="1">
      <c r="A85" s="386"/>
      <c r="B85" s="494"/>
      <c r="C85" s="387"/>
      <c r="D85" s="388"/>
      <c r="E85" s="344"/>
      <c r="F85" s="367"/>
      <c r="G85" s="344"/>
      <c r="H85" s="344"/>
      <c r="I85" s="344"/>
      <c r="J85" s="344"/>
      <c r="K85" s="344"/>
      <c r="L85" s="344"/>
      <c r="M85" s="344"/>
      <c r="N85" s="344"/>
      <c r="O85" s="345"/>
    </row>
    <row r="86" spans="1:18">
      <c r="A86" s="382"/>
      <c r="B86" s="618" t="s">
        <v>874</v>
      </c>
      <c r="C86" s="618"/>
      <c r="D86" s="618"/>
      <c r="E86" s="618"/>
      <c r="F86" s="618"/>
      <c r="G86" s="618"/>
      <c r="H86" s="618"/>
      <c r="I86" s="618"/>
      <c r="J86" s="618"/>
      <c r="K86" s="618"/>
      <c r="L86" s="618"/>
      <c r="M86" s="618"/>
      <c r="N86" s="618"/>
    </row>
    <row r="87" spans="1:18">
      <c r="B87" s="495" t="s">
        <v>20</v>
      </c>
      <c r="C87" s="389"/>
      <c r="D87" s="389"/>
      <c r="E87" s="389"/>
      <c r="F87" s="389"/>
      <c r="G87" s="389"/>
      <c r="H87" s="389"/>
      <c r="I87" s="389"/>
      <c r="J87" s="389"/>
      <c r="K87" s="389"/>
      <c r="L87" s="389"/>
      <c r="M87" s="389"/>
      <c r="N87" s="389"/>
      <c r="O87" s="382"/>
    </row>
    <row r="88" spans="1:18" s="392" customFormat="1" ht="14.1" customHeight="1">
      <c r="A88" s="431">
        <v>1</v>
      </c>
      <c r="B88" s="496" t="s">
        <v>94</v>
      </c>
      <c r="C88" s="368" t="s">
        <v>95</v>
      </c>
      <c r="D88" s="369">
        <v>330</v>
      </c>
      <c r="E88" s="325">
        <v>364204</v>
      </c>
      <c r="F88" s="374">
        <v>549772</v>
      </c>
      <c r="G88" s="325">
        <v>4922</v>
      </c>
      <c r="H88" s="325">
        <v>17577</v>
      </c>
      <c r="I88" s="325">
        <v>28932</v>
      </c>
      <c r="J88" s="325">
        <v>69214</v>
      </c>
      <c r="K88" s="325">
        <v>140313</v>
      </c>
      <c r="L88" s="325">
        <v>218417</v>
      </c>
      <c r="M88" s="325">
        <v>327946</v>
      </c>
      <c r="N88" s="325">
        <v>391295</v>
      </c>
      <c r="O88" s="325">
        <v>24566</v>
      </c>
      <c r="P88" s="391">
        <f>N88+O88</f>
        <v>415861</v>
      </c>
    </row>
    <row r="89" spans="1:18">
      <c r="A89" s="486"/>
      <c r="B89" s="496" t="s">
        <v>27</v>
      </c>
      <c r="C89" s="325"/>
      <c r="D89" s="325"/>
      <c r="E89" s="351" t="s">
        <v>875</v>
      </c>
      <c r="F89" s="393" t="s">
        <v>875</v>
      </c>
      <c r="G89" s="325"/>
      <c r="H89" s="325"/>
      <c r="I89" s="325"/>
      <c r="J89" s="325"/>
      <c r="K89" s="325"/>
      <c r="L89" s="325"/>
      <c r="M89" s="325"/>
      <c r="N89" s="325"/>
      <c r="O89" s="394" t="s">
        <v>877</v>
      </c>
      <c r="P89" s="395" t="s">
        <v>878</v>
      </c>
    </row>
    <row r="90" spans="1:18" s="392" customFormat="1" ht="14.1" customHeight="1">
      <c r="A90" s="431">
        <v>2</v>
      </c>
      <c r="B90" s="496" t="s">
        <v>879</v>
      </c>
      <c r="C90" s="396" t="s">
        <v>481</v>
      </c>
      <c r="D90" s="396">
        <v>800</v>
      </c>
      <c r="E90" s="368">
        <v>391959</v>
      </c>
      <c r="F90" s="397">
        <v>536570</v>
      </c>
      <c r="G90" s="398">
        <v>201325</v>
      </c>
      <c r="H90" s="399">
        <v>234394</v>
      </c>
      <c r="I90" s="399">
        <v>270070</v>
      </c>
      <c r="J90" s="372">
        <v>308303</v>
      </c>
      <c r="K90" s="368">
        <v>336307</v>
      </c>
      <c r="L90" s="368">
        <v>385420</v>
      </c>
      <c r="M90" s="368">
        <v>438357</v>
      </c>
      <c r="N90" s="325">
        <v>495004</v>
      </c>
      <c r="O90" s="322">
        <v>27346</v>
      </c>
      <c r="P90" s="391">
        <f>N90+O90</f>
        <v>522350</v>
      </c>
    </row>
    <row r="91" spans="1:18">
      <c r="A91" s="523"/>
      <c r="B91" s="496" t="s">
        <v>23</v>
      </c>
      <c r="C91" s="325"/>
      <c r="D91" s="325"/>
      <c r="E91" s="351" t="s">
        <v>859</v>
      </c>
      <c r="F91" s="352" t="s">
        <v>880</v>
      </c>
      <c r="G91" s="347"/>
      <c r="H91" s="325"/>
      <c r="I91" s="325"/>
      <c r="J91" s="325"/>
      <c r="K91" s="325"/>
      <c r="L91" s="325"/>
      <c r="M91" s="325"/>
      <c r="N91" s="325"/>
      <c r="O91" s="394" t="s">
        <v>877</v>
      </c>
      <c r="P91" s="395" t="s">
        <v>878</v>
      </c>
    </row>
    <row r="92" spans="1:18" ht="14.1" customHeight="1">
      <c r="A92" s="431">
        <v>3</v>
      </c>
      <c r="B92" s="496" t="s">
        <v>881</v>
      </c>
      <c r="C92" s="396" t="s">
        <v>205</v>
      </c>
      <c r="D92" s="396">
        <v>1000</v>
      </c>
      <c r="E92" s="397">
        <v>297886</v>
      </c>
      <c r="F92" s="397">
        <v>297886</v>
      </c>
      <c r="G92" s="398">
        <v>21016</v>
      </c>
      <c r="H92" s="399">
        <v>23744</v>
      </c>
      <c r="I92" s="399">
        <v>24435</v>
      </c>
      <c r="J92" s="372">
        <v>25215</v>
      </c>
      <c r="K92" s="368">
        <v>32076</v>
      </c>
      <c r="L92" s="368">
        <v>46642</v>
      </c>
      <c r="M92" s="368">
        <v>69234</v>
      </c>
      <c r="N92" s="325">
        <v>118902</v>
      </c>
      <c r="O92" s="377">
        <f>P92-N92</f>
        <v>24059</v>
      </c>
      <c r="P92" s="400">
        <v>142961</v>
      </c>
      <c r="R92" s="378"/>
    </row>
    <row r="93" spans="1:18">
      <c r="A93" s="486"/>
      <c r="B93" s="496" t="s">
        <v>89</v>
      </c>
      <c r="C93" s="325"/>
      <c r="D93" s="350"/>
      <c r="E93" s="351" t="s">
        <v>847</v>
      </c>
      <c r="F93" s="352" t="s">
        <v>882</v>
      </c>
      <c r="G93" s="351"/>
      <c r="H93" s="325"/>
      <c r="I93" s="325"/>
      <c r="J93" s="325"/>
      <c r="K93" s="325"/>
      <c r="L93" s="325"/>
      <c r="M93" s="325"/>
      <c r="N93" s="325"/>
      <c r="O93" s="394" t="s">
        <v>877</v>
      </c>
      <c r="P93" s="395" t="s">
        <v>878</v>
      </c>
    </row>
    <row r="94" spans="1:18" s="564" customFormat="1" ht="14.1" customHeight="1">
      <c r="A94" s="431">
        <v>4</v>
      </c>
      <c r="B94" s="496" t="s">
        <v>101</v>
      </c>
      <c r="C94" s="412" t="s">
        <v>63</v>
      </c>
      <c r="D94" s="412">
        <v>520</v>
      </c>
      <c r="E94" s="397">
        <v>297848</v>
      </c>
      <c r="F94" s="397">
        <v>384630</v>
      </c>
      <c r="G94" s="561">
        <v>24053</v>
      </c>
      <c r="H94" s="510">
        <v>55400</v>
      </c>
      <c r="I94" s="510">
        <v>84600</v>
      </c>
      <c r="J94" s="562">
        <v>107800</v>
      </c>
      <c r="K94" s="397">
        <v>145700</v>
      </c>
      <c r="L94" s="397">
        <v>181300</v>
      </c>
      <c r="M94" s="397">
        <v>207800</v>
      </c>
      <c r="N94" s="431">
        <v>241700</v>
      </c>
      <c r="O94" s="448">
        <v>11700</v>
      </c>
      <c r="P94" s="563">
        <v>253400</v>
      </c>
      <c r="R94" s="565"/>
    </row>
    <row r="95" spans="1:18">
      <c r="A95" s="379"/>
      <c r="B95" s="497" t="s">
        <v>89</v>
      </c>
      <c r="C95" s="326"/>
      <c r="D95" s="326"/>
      <c r="E95" s="351" t="s">
        <v>884</v>
      </c>
      <c r="F95" s="393" t="s">
        <v>884</v>
      </c>
      <c r="G95" s="371"/>
      <c r="H95" s="325"/>
      <c r="I95" s="325"/>
      <c r="J95" s="325"/>
      <c r="K95" s="325"/>
      <c r="L95" s="351"/>
      <c r="M95" s="351"/>
      <c r="N95" s="325"/>
      <c r="O95" s="394" t="s">
        <v>876</v>
      </c>
      <c r="P95" s="395" t="s">
        <v>965</v>
      </c>
    </row>
    <row r="96" spans="1:18" ht="14.1" customHeight="1">
      <c r="A96" s="431">
        <v>5</v>
      </c>
      <c r="B96" s="496" t="s">
        <v>886</v>
      </c>
      <c r="C96" s="396" t="s">
        <v>208</v>
      </c>
      <c r="D96" s="396">
        <v>171</v>
      </c>
      <c r="E96" s="368">
        <v>152700</v>
      </c>
      <c r="F96" s="397">
        <v>152700</v>
      </c>
      <c r="G96" s="398" t="s">
        <v>133</v>
      </c>
      <c r="H96" s="399" t="s">
        <v>133</v>
      </c>
      <c r="I96" s="399" t="s">
        <v>133</v>
      </c>
      <c r="J96" s="372" t="s">
        <v>133</v>
      </c>
      <c r="K96" s="368">
        <v>3600</v>
      </c>
      <c r="L96" s="368">
        <v>9700</v>
      </c>
      <c r="M96" s="368">
        <v>13800</v>
      </c>
      <c r="N96" s="325">
        <v>13900</v>
      </c>
      <c r="O96" s="322">
        <v>200</v>
      </c>
      <c r="P96" s="400">
        <f>N96+O96</f>
        <v>14100</v>
      </c>
    </row>
    <row r="97" spans="1:21">
      <c r="A97" s="379"/>
      <c r="B97" s="497" t="s">
        <v>89</v>
      </c>
      <c r="C97" s="326"/>
      <c r="D97" s="326"/>
      <c r="E97" s="351" t="s">
        <v>887</v>
      </c>
      <c r="F97" s="393" t="s">
        <v>887</v>
      </c>
      <c r="G97" s="371"/>
      <c r="H97" s="325"/>
      <c r="I97" s="325"/>
      <c r="J97" s="325"/>
      <c r="K97" s="325"/>
      <c r="L97" s="325"/>
      <c r="M97" s="325"/>
      <c r="N97" s="325"/>
      <c r="O97" s="394" t="s">
        <v>876</v>
      </c>
      <c r="P97" s="395"/>
    </row>
    <row r="98" spans="1:21" ht="14.1" customHeight="1">
      <c r="A98" s="431">
        <v>6</v>
      </c>
      <c r="B98" s="496" t="s">
        <v>211</v>
      </c>
      <c r="C98" s="396" t="s">
        <v>212</v>
      </c>
      <c r="D98" s="396">
        <v>444</v>
      </c>
      <c r="E98" s="368">
        <v>249158</v>
      </c>
      <c r="F98" s="397">
        <v>374508</v>
      </c>
      <c r="G98" s="398">
        <v>3001</v>
      </c>
      <c r="H98" s="399">
        <v>5893</v>
      </c>
      <c r="I98" s="399">
        <v>10250</v>
      </c>
      <c r="J98" s="372">
        <v>14650</v>
      </c>
      <c r="K98" s="368">
        <v>29892</v>
      </c>
      <c r="L98" s="368">
        <v>34298</v>
      </c>
      <c r="M98" s="368">
        <v>47931</v>
      </c>
      <c r="N98" s="325">
        <v>59239</v>
      </c>
      <c r="O98" s="322">
        <v>14066</v>
      </c>
      <c r="P98" s="400">
        <v>73311</v>
      </c>
    </row>
    <row r="99" spans="1:21">
      <c r="A99" s="379"/>
      <c r="B99" s="497" t="s">
        <v>89</v>
      </c>
      <c r="C99" s="326"/>
      <c r="D99" s="326"/>
      <c r="E99" s="402" t="s">
        <v>888</v>
      </c>
      <c r="F99" s="327" t="s">
        <v>889</v>
      </c>
      <c r="G99" s="371"/>
      <c r="H99" s="325"/>
      <c r="I99" s="325"/>
      <c r="J99" s="325"/>
      <c r="K99" s="325"/>
      <c r="L99" s="325"/>
      <c r="M99" s="325"/>
      <c r="N99" s="325"/>
      <c r="O99" s="394" t="s">
        <v>877</v>
      </c>
      <c r="P99" s="395"/>
    </row>
    <row r="100" spans="1:21" s="392" customFormat="1" ht="14.1" customHeight="1">
      <c r="A100" s="431">
        <v>7</v>
      </c>
      <c r="B100" s="496" t="s">
        <v>489</v>
      </c>
      <c r="C100" s="396" t="s">
        <v>104</v>
      </c>
      <c r="D100" s="396">
        <v>160</v>
      </c>
      <c r="E100" s="368">
        <v>106138</v>
      </c>
      <c r="F100" s="397">
        <v>150200</v>
      </c>
      <c r="G100" s="398">
        <v>23115</v>
      </c>
      <c r="H100" s="399">
        <v>46109</v>
      </c>
      <c r="I100" s="399">
        <v>69559</v>
      </c>
      <c r="J100" s="372">
        <v>92744</v>
      </c>
      <c r="K100" s="368">
        <v>110500</v>
      </c>
      <c r="L100" s="368">
        <v>131417</v>
      </c>
      <c r="M100" s="368">
        <v>148050</v>
      </c>
      <c r="N100" s="325">
        <v>172470</v>
      </c>
      <c r="O100" s="322">
        <v>14403</v>
      </c>
      <c r="P100" s="391">
        <f>O100+N100</f>
        <v>186873</v>
      </c>
    </row>
    <row r="101" spans="1:21">
      <c r="A101" s="379"/>
      <c r="B101" s="496" t="s">
        <v>32</v>
      </c>
      <c r="C101" s="325"/>
      <c r="D101" s="325"/>
      <c r="E101" s="325" t="s">
        <v>890</v>
      </c>
      <c r="F101" s="352"/>
      <c r="G101" s="351"/>
      <c r="H101" s="325"/>
      <c r="I101" s="325"/>
      <c r="J101" s="325"/>
      <c r="K101" s="325"/>
      <c r="L101" s="325"/>
      <c r="M101" s="325"/>
      <c r="N101" s="325"/>
      <c r="O101" s="394" t="s">
        <v>877</v>
      </c>
      <c r="P101" s="395" t="s">
        <v>878</v>
      </c>
    </row>
    <row r="102" spans="1:21" s="392" customFormat="1" ht="14.1" customHeight="1">
      <c r="A102" s="431">
        <v>8</v>
      </c>
      <c r="B102" s="496" t="s">
        <v>107</v>
      </c>
      <c r="C102" s="396" t="s">
        <v>109</v>
      </c>
      <c r="D102" s="396">
        <v>2000</v>
      </c>
      <c r="E102" s="368">
        <v>628533</v>
      </c>
      <c r="F102" s="397">
        <v>1530000</v>
      </c>
      <c r="G102" s="398">
        <v>197522</v>
      </c>
      <c r="H102" s="399">
        <v>298696</v>
      </c>
      <c r="I102" s="399">
        <v>395827</v>
      </c>
      <c r="J102" s="372">
        <v>485106</v>
      </c>
      <c r="K102" s="368">
        <v>560594</v>
      </c>
      <c r="L102" s="368">
        <v>620348</v>
      </c>
      <c r="M102" s="368">
        <v>678258</v>
      </c>
      <c r="N102" s="325">
        <v>757863</v>
      </c>
      <c r="O102" s="322">
        <v>22178</v>
      </c>
      <c r="P102" s="391">
        <f>N102+O102</f>
        <v>780041</v>
      </c>
    </row>
    <row r="103" spans="1:21">
      <c r="A103" s="379"/>
      <c r="B103" s="496" t="s">
        <v>891</v>
      </c>
      <c r="C103" s="325"/>
      <c r="D103" s="325"/>
      <c r="E103" s="351" t="s">
        <v>892</v>
      </c>
      <c r="F103" s="352"/>
      <c r="G103" s="347"/>
      <c r="H103" s="325"/>
      <c r="I103" s="325"/>
      <c r="J103" s="325"/>
      <c r="K103" s="325"/>
      <c r="L103" s="325"/>
      <c r="M103" s="325"/>
      <c r="N103" s="325"/>
      <c r="O103" s="394" t="s">
        <v>877</v>
      </c>
      <c r="P103" s="395" t="s">
        <v>878</v>
      </c>
    </row>
    <row r="104" spans="1:21" s="564" customFormat="1" ht="14.1" customHeight="1">
      <c r="A104" s="431">
        <v>9</v>
      </c>
      <c r="B104" s="496" t="s">
        <v>111</v>
      </c>
      <c r="C104" s="412" t="s">
        <v>112</v>
      </c>
      <c r="D104" s="412">
        <v>600</v>
      </c>
      <c r="E104" s="397">
        <v>249690</v>
      </c>
      <c r="F104" s="397">
        <v>465395</v>
      </c>
      <c r="G104" s="561">
        <v>70239</v>
      </c>
      <c r="H104" s="510">
        <v>87006</v>
      </c>
      <c r="I104" s="510">
        <v>110586</v>
      </c>
      <c r="J104" s="562">
        <v>141013</v>
      </c>
      <c r="K104" s="397">
        <v>180028</v>
      </c>
      <c r="L104" s="397">
        <v>221594</v>
      </c>
      <c r="M104" s="397">
        <v>284668</v>
      </c>
      <c r="N104" s="431">
        <v>376255</v>
      </c>
      <c r="O104" s="448">
        <v>42062</v>
      </c>
      <c r="P104" s="563">
        <f>N104+O104</f>
        <v>418317</v>
      </c>
    </row>
    <row r="105" spans="1:21">
      <c r="A105" s="379"/>
      <c r="B105" s="496" t="s">
        <v>252</v>
      </c>
      <c r="C105" s="403"/>
      <c r="D105" s="347"/>
      <c r="E105" s="347" t="s">
        <v>893</v>
      </c>
      <c r="F105" s="352" t="s">
        <v>894</v>
      </c>
      <c r="G105" s="347"/>
      <c r="H105" s="325"/>
      <c r="I105" s="325"/>
      <c r="J105" s="347"/>
      <c r="K105" s="347"/>
      <c r="L105" s="347"/>
      <c r="M105" s="347"/>
      <c r="N105" s="325"/>
      <c r="O105" s="394" t="s">
        <v>877</v>
      </c>
      <c r="P105" s="395"/>
    </row>
    <row r="106" spans="1:21" s="564" customFormat="1" ht="14.1" customHeight="1">
      <c r="A106" s="431">
        <v>10</v>
      </c>
      <c r="B106" s="496" t="s">
        <v>114</v>
      </c>
      <c r="C106" s="412" t="s">
        <v>115</v>
      </c>
      <c r="D106" s="412">
        <v>110</v>
      </c>
      <c r="E106" s="397">
        <v>57399</v>
      </c>
      <c r="F106" s="397">
        <v>112838</v>
      </c>
      <c r="G106" s="561"/>
      <c r="H106" s="510">
        <v>4560</v>
      </c>
      <c r="I106" s="510">
        <v>9750</v>
      </c>
      <c r="J106" s="562">
        <v>18247</v>
      </c>
      <c r="K106" s="397">
        <v>31059</v>
      </c>
      <c r="L106" s="397">
        <v>51754</v>
      </c>
      <c r="M106" s="397">
        <v>81178</v>
      </c>
      <c r="N106" s="431">
        <v>99440</v>
      </c>
      <c r="O106" s="448">
        <v>12706</v>
      </c>
      <c r="P106" s="563">
        <f>N106+9198</f>
        <v>108638</v>
      </c>
      <c r="T106" s="565"/>
      <c r="U106" s="565"/>
    </row>
    <row r="107" spans="1:21">
      <c r="A107" s="379"/>
      <c r="B107" s="496" t="s">
        <v>108</v>
      </c>
      <c r="C107" s="325"/>
      <c r="D107" s="325"/>
      <c r="E107" s="402" t="s">
        <v>895</v>
      </c>
      <c r="F107" s="327" t="s">
        <v>896</v>
      </c>
      <c r="G107" s="325"/>
      <c r="H107" s="325"/>
      <c r="I107" s="325"/>
      <c r="J107" s="325"/>
      <c r="K107" s="325"/>
      <c r="L107" s="325"/>
      <c r="M107" s="325"/>
      <c r="N107" s="325"/>
      <c r="O107" s="394" t="s">
        <v>877</v>
      </c>
      <c r="P107" s="395"/>
    </row>
    <row r="108" spans="1:21" s="392" customFormat="1" ht="14.1" customHeight="1">
      <c r="A108" s="431">
        <v>11</v>
      </c>
      <c r="B108" s="496" t="s">
        <v>117</v>
      </c>
      <c r="C108" s="396" t="s">
        <v>119</v>
      </c>
      <c r="D108" s="396">
        <v>60</v>
      </c>
      <c r="E108" s="368">
        <v>36872</v>
      </c>
      <c r="F108" s="397">
        <v>91363</v>
      </c>
      <c r="G108" s="398"/>
      <c r="H108" s="399"/>
      <c r="I108" s="399">
        <v>21409</v>
      </c>
      <c r="J108" s="372">
        <v>22609</v>
      </c>
      <c r="K108" s="368">
        <v>30115</v>
      </c>
      <c r="L108" s="368">
        <v>40134</v>
      </c>
      <c r="M108" s="368">
        <v>57322</v>
      </c>
      <c r="N108" s="325">
        <v>80074</v>
      </c>
      <c r="O108" s="322">
        <v>88896</v>
      </c>
      <c r="P108" s="405">
        <v>87246</v>
      </c>
      <c r="Q108" s="404"/>
    </row>
    <row r="109" spans="1:21">
      <c r="A109" s="379"/>
      <c r="B109" s="496" t="s">
        <v>118</v>
      </c>
      <c r="C109" s="406"/>
      <c r="D109" s="407"/>
      <c r="E109" s="351" t="s">
        <v>897</v>
      </c>
      <c r="F109" s="393" t="s">
        <v>898</v>
      </c>
      <c r="G109" s="407"/>
      <c r="H109" s="406"/>
      <c r="I109" s="407"/>
      <c r="J109" s="408"/>
      <c r="K109" s="325"/>
      <c r="L109" s="325"/>
      <c r="M109" s="325"/>
      <c r="N109" s="325"/>
      <c r="O109" s="394" t="s">
        <v>877</v>
      </c>
      <c r="P109" s="395"/>
    </row>
    <row r="110" spans="1:21" s="392" customFormat="1" ht="14.1" customHeight="1">
      <c r="A110" s="431">
        <v>12</v>
      </c>
      <c r="B110" s="496" t="s">
        <v>214</v>
      </c>
      <c r="C110" s="396" t="s">
        <v>185</v>
      </c>
      <c r="D110" s="396">
        <v>120</v>
      </c>
      <c r="E110" s="368">
        <v>138184</v>
      </c>
      <c r="F110" s="397"/>
      <c r="G110" s="398"/>
      <c r="H110" s="399"/>
      <c r="I110" s="399"/>
      <c r="J110" s="372"/>
      <c r="K110" s="368"/>
      <c r="L110" s="368"/>
      <c r="M110" s="368"/>
      <c r="N110" s="325">
        <v>10800</v>
      </c>
      <c r="O110" s="322">
        <v>1100</v>
      </c>
      <c r="P110" s="401">
        <v>12000</v>
      </c>
      <c r="R110" s="404"/>
    </row>
    <row r="111" spans="1:21">
      <c r="A111" s="523"/>
      <c r="B111" s="496" t="s">
        <v>215</v>
      </c>
      <c r="C111" s="409"/>
      <c r="D111" s="396"/>
      <c r="E111" s="368"/>
      <c r="F111" s="397"/>
      <c r="G111" s="398"/>
      <c r="H111" s="399"/>
      <c r="I111" s="399"/>
      <c r="J111" s="372"/>
      <c r="K111" s="368"/>
      <c r="L111" s="368"/>
      <c r="M111" s="368"/>
      <c r="N111" s="325"/>
      <c r="O111" s="394" t="s">
        <v>876</v>
      </c>
      <c r="P111" s="394"/>
    </row>
    <row r="112" spans="1:21">
      <c r="A112" s="431">
        <v>13</v>
      </c>
      <c r="B112" s="496" t="s">
        <v>950</v>
      </c>
      <c r="C112" s="396" t="s">
        <v>952</v>
      </c>
      <c r="D112" s="396">
        <v>960</v>
      </c>
      <c r="E112" s="368">
        <v>1601045</v>
      </c>
      <c r="F112" s="397"/>
      <c r="G112" s="398"/>
      <c r="H112" s="399"/>
      <c r="I112" s="399"/>
      <c r="J112" s="372"/>
      <c r="K112" s="368"/>
      <c r="L112" s="368"/>
      <c r="M112" s="368"/>
      <c r="N112" s="325">
        <v>506738</v>
      </c>
      <c r="O112" s="394">
        <v>736406</v>
      </c>
      <c r="P112" s="395"/>
    </row>
    <row r="113" spans="1:21">
      <c r="A113" s="390"/>
      <c r="B113" s="496" t="s">
        <v>951</v>
      </c>
      <c r="C113" s="409"/>
      <c r="D113" s="396"/>
      <c r="E113" s="588" t="s">
        <v>977</v>
      </c>
      <c r="F113" s="397"/>
      <c r="G113" s="398"/>
      <c r="H113" s="399"/>
      <c r="I113" s="399"/>
      <c r="J113" s="372"/>
      <c r="K113" s="368"/>
      <c r="L113" s="368"/>
      <c r="M113" s="368"/>
      <c r="N113" s="325"/>
      <c r="O113" s="394" t="s">
        <v>877</v>
      </c>
      <c r="P113" s="395"/>
    </row>
    <row r="114" spans="1:21" ht="18" customHeight="1">
      <c r="A114" s="410"/>
      <c r="B114" s="485" t="s">
        <v>899</v>
      </c>
      <c r="C114" s="348"/>
      <c r="D114" s="512">
        <f>SUM(D88:D112)</f>
        <v>7275</v>
      </c>
      <c r="E114" s="351"/>
      <c r="F114" s="393"/>
      <c r="G114" s="407"/>
      <c r="H114" s="406"/>
      <c r="I114" s="407"/>
      <c r="J114" s="408"/>
      <c r="K114" s="325"/>
      <c r="L114" s="325"/>
      <c r="M114" s="368"/>
      <c r="N114" s="325"/>
      <c r="P114" s="395"/>
    </row>
    <row r="115" spans="1:21" ht="14.25" customHeight="1">
      <c r="A115" s="347"/>
      <c r="B115" s="367" t="s">
        <v>36</v>
      </c>
      <c r="C115" s="347"/>
      <c r="D115" s="347"/>
      <c r="E115" s="347"/>
      <c r="F115" s="376"/>
      <c r="G115" s="347"/>
      <c r="H115" s="325"/>
      <c r="I115" s="325"/>
      <c r="J115" s="347"/>
      <c r="K115" s="347"/>
      <c r="L115" s="347"/>
      <c r="M115" s="347"/>
      <c r="N115" s="347"/>
      <c r="P115" s="395"/>
    </row>
    <row r="116" spans="1:21" ht="15">
      <c r="A116" s="325">
        <v>14</v>
      </c>
      <c r="B116" s="496" t="s">
        <v>354</v>
      </c>
      <c r="C116" s="396" t="s">
        <v>123</v>
      </c>
      <c r="D116" s="368">
        <v>150</v>
      </c>
      <c r="E116" s="396">
        <v>3113.19</v>
      </c>
      <c r="F116" s="412">
        <v>3113.19</v>
      </c>
      <c r="G116" s="396"/>
      <c r="H116" s="409"/>
      <c r="I116" s="409"/>
      <c r="J116" s="372"/>
      <c r="K116" s="368">
        <v>19172</v>
      </c>
      <c r="L116" s="368"/>
      <c r="M116" s="368"/>
      <c r="N116" s="409"/>
      <c r="P116" s="395"/>
      <c r="R116" s="476"/>
      <c r="S116" s="40"/>
      <c r="T116" s="40"/>
      <c r="U116" s="40"/>
    </row>
    <row r="117" spans="1:21" ht="12" customHeight="1">
      <c r="A117" s="325"/>
      <c r="B117" s="498" t="s">
        <v>27</v>
      </c>
      <c r="C117" s="325"/>
      <c r="D117" s="325"/>
      <c r="E117" s="351"/>
      <c r="F117" s="352"/>
      <c r="G117" s="325"/>
      <c r="H117" s="325"/>
      <c r="I117" s="325"/>
      <c r="J117" s="325"/>
      <c r="K117" s="325"/>
      <c r="L117" s="325"/>
      <c r="M117" s="325"/>
      <c r="N117" s="351"/>
      <c r="P117" s="395"/>
      <c r="R117" s="476"/>
      <c r="S117" s="40"/>
      <c r="T117" s="40"/>
      <c r="U117" s="40"/>
    </row>
    <row r="118" spans="1:21" ht="26.25" customHeight="1">
      <c r="A118" s="446">
        <v>15</v>
      </c>
      <c r="B118" s="499" t="s">
        <v>217</v>
      </c>
      <c r="C118" s="413" t="s">
        <v>219</v>
      </c>
      <c r="D118" s="413">
        <v>206</v>
      </c>
      <c r="E118" s="414">
        <v>228581</v>
      </c>
      <c r="F118" s="415" t="s">
        <v>900</v>
      </c>
      <c r="G118" s="413"/>
      <c r="H118" s="413"/>
      <c r="I118" s="413"/>
      <c r="J118" s="413"/>
      <c r="K118" s="413"/>
      <c r="L118" s="413">
        <v>29934</v>
      </c>
      <c r="M118" s="413">
        <v>32773</v>
      </c>
      <c r="N118" s="413">
        <v>51350</v>
      </c>
      <c r="P118" s="395"/>
      <c r="R118" s="476"/>
      <c r="S118" s="40"/>
      <c r="T118" s="40"/>
      <c r="U118" s="40"/>
    </row>
    <row r="119" spans="1:21" ht="12.75" customHeight="1">
      <c r="A119" s="325"/>
      <c r="B119" s="498" t="s">
        <v>218</v>
      </c>
      <c r="C119" s="325"/>
      <c r="D119" s="325"/>
      <c r="E119" s="351"/>
      <c r="F119" s="352"/>
      <c r="G119" s="325"/>
      <c r="H119" s="325"/>
      <c r="I119" s="325"/>
      <c r="J119" s="325"/>
      <c r="K119" s="325"/>
      <c r="L119" s="325"/>
      <c r="M119" s="325" t="s">
        <v>901</v>
      </c>
      <c r="N119" s="325" t="s">
        <v>902</v>
      </c>
      <c r="P119" s="395"/>
      <c r="R119" s="476"/>
      <c r="S119" s="40"/>
      <c r="T119" s="40"/>
      <c r="U119" s="40"/>
    </row>
    <row r="120" spans="1:21" s="450" customFormat="1" ht="15">
      <c r="A120" s="413">
        <v>16</v>
      </c>
      <c r="B120" s="491" t="s">
        <v>357</v>
      </c>
      <c r="C120" s="379" t="s">
        <v>126</v>
      </c>
      <c r="D120" s="379">
        <v>100</v>
      </c>
      <c r="E120" s="380">
        <v>43156</v>
      </c>
      <c r="F120" s="373">
        <v>94084</v>
      </c>
      <c r="G120" s="379">
        <v>25916</v>
      </c>
      <c r="H120" s="431">
        <v>34812</v>
      </c>
      <c r="I120" s="431">
        <v>49962</v>
      </c>
      <c r="J120" s="447">
        <v>62465</v>
      </c>
      <c r="K120" s="447">
        <v>75474</v>
      </c>
      <c r="L120" s="447">
        <v>88149</v>
      </c>
      <c r="M120" s="447">
        <v>100470</v>
      </c>
      <c r="N120" s="447">
        <v>112830</v>
      </c>
      <c r="O120" s="448">
        <v>931</v>
      </c>
      <c r="P120" s="449"/>
      <c r="R120" s="476"/>
      <c r="S120" s="40"/>
      <c r="T120" s="40"/>
      <c r="U120" s="40"/>
    </row>
    <row r="121" spans="1:21" ht="15">
      <c r="A121" s="325"/>
      <c r="B121" s="481" t="s">
        <v>23</v>
      </c>
      <c r="C121" s="325"/>
      <c r="D121" s="325"/>
      <c r="E121" s="351" t="s">
        <v>904</v>
      </c>
      <c r="F121" s="380" t="s">
        <v>905</v>
      </c>
      <c r="G121" s="351"/>
      <c r="H121" s="325"/>
      <c r="I121" s="325"/>
      <c r="J121" s="325"/>
      <c r="K121" s="325"/>
      <c r="L121" s="325"/>
      <c r="M121" s="325"/>
      <c r="N121" s="325"/>
      <c r="O121" s="322" t="s">
        <v>937</v>
      </c>
      <c r="P121" s="395"/>
      <c r="R121" s="476"/>
      <c r="S121" s="40"/>
      <c r="T121" s="40"/>
      <c r="U121" s="40"/>
    </row>
    <row r="122" spans="1:21" ht="15">
      <c r="A122" s="354">
        <v>17</v>
      </c>
      <c r="B122" s="481" t="s">
        <v>361</v>
      </c>
      <c r="C122" s="325" t="s">
        <v>138</v>
      </c>
      <c r="D122" s="325">
        <v>111</v>
      </c>
      <c r="E122" s="351">
        <v>55853</v>
      </c>
      <c r="F122" s="374">
        <v>118190</v>
      </c>
      <c r="G122" s="351">
        <v>9292</v>
      </c>
      <c r="H122" s="351">
        <v>12100</v>
      </c>
      <c r="I122" s="356">
        <v>33125</v>
      </c>
      <c r="J122" s="325">
        <v>43126</v>
      </c>
      <c r="K122" s="356">
        <v>66018</v>
      </c>
      <c r="L122" s="356">
        <v>81355</v>
      </c>
      <c r="M122" s="356">
        <v>95909</v>
      </c>
      <c r="N122" s="325">
        <v>102255</v>
      </c>
      <c r="O122" s="322">
        <v>1468</v>
      </c>
      <c r="P122" s="395"/>
      <c r="R122" s="476"/>
      <c r="S122" s="46"/>
      <c r="T122" s="40"/>
      <c r="U122" s="40"/>
    </row>
    <row r="123" spans="1:21" ht="15">
      <c r="B123" s="481" t="s">
        <v>23</v>
      </c>
      <c r="C123" s="325"/>
      <c r="D123" s="325"/>
      <c r="E123" s="351" t="s">
        <v>906</v>
      </c>
      <c r="F123" s="352"/>
      <c r="G123" s="351"/>
      <c r="H123" s="351"/>
      <c r="I123" s="351"/>
      <c r="J123" s="325"/>
      <c r="K123" s="325"/>
      <c r="L123" s="351"/>
      <c r="M123" s="351"/>
      <c r="N123" s="325"/>
      <c r="O123" s="322" t="s">
        <v>885</v>
      </c>
      <c r="P123" s="395"/>
      <c r="R123" s="476"/>
      <c r="S123" s="40"/>
      <c r="T123" s="40"/>
      <c r="U123" s="40"/>
    </row>
    <row r="124" spans="1:21" ht="15">
      <c r="A124" s="420" t="s">
        <v>507</v>
      </c>
      <c r="B124" s="500" t="s">
        <v>128</v>
      </c>
      <c r="C124" s="396" t="s">
        <v>129</v>
      </c>
      <c r="D124" s="368">
        <v>65</v>
      </c>
      <c r="E124" s="325">
        <v>47802</v>
      </c>
      <c r="F124" s="418">
        <v>47802</v>
      </c>
      <c r="G124" s="619">
        <v>14332</v>
      </c>
      <c r="H124" s="619">
        <v>17523</v>
      </c>
      <c r="I124" s="619">
        <v>17718</v>
      </c>
      <c r="J124" s="619">
        <v>31546</v>
      </c>
      <c r="K124" s="619">
        <v>45964</v>
      </c>
      <c r="L124" s="619">
        <v>60874</v>
      </c>
      <c r="M124" s="619">
        <v>73655</v>
      </c>
      <c r="N124" s="620">
        <v>84344</v>
      </c>
      <c r="O124" s="322">
        <v>3558</v>
      </c>
      <c r="P124" s="395"/>
      <c r="R124" s="476"/>
      <c r="S124" s="40"/>
      <c r="T124" s="40"/>
      <c r="U124" s="40"/>
    </row>
    <row r="125" spans="1:21" ht="15">
      <c r="A125" s="347"/>
      <c r="B125" s="496" t="s">
        <v>23</v>
      </c>
      <c r="C125" s="396"/>
      <c r="D125" s="368"/>
      <c r="E125" s="402" t="s">
        <v>905</v>
      </c>
      <c r="F125" s="419" t="s">
        <v>905</v>
      </c>
      <c r="G125" s="619"/>
      <c r="H125" s="619"/>
      <c r="I125" s="619"/>
      <c r="J125" s="619"/>
      <c r="K125" s="619"/>
      <c r="L125" s="619"/>
      <c r="M125" s="619"/>
      <c r="N125" s="620"/>
      <c r="O125" s="394" t="s">
        <v>885</v>
      </c>
      <c r="P125" s="395"/>
      <c r="R125" s="477"/>
      <c r="S125" s="478"/>
      <c r="T125" s="478"/>
      <c r="U125" s="478"/>
    </row>
    <row r="126" spans="1:21" ht="15">
      <c r="A126" s="411">
        <v>19</v>
      </c>
      <c r="B126" s="500" t="s">
        <v>131</v>
      </c>
      <c r="C126" s="396" t="s">
        <v>132</v>
      </c>
      <c r="D126" s="368">
        <v>130</v>
      </c>
      <c r="E126" s="368">
        <v>60178</v>
      </c>
      <c r="F126" s="421">
        <v>60178</v>
      </c>
      <c r="G126" s="619"/>
      <c r="H126" s="619"/>
      <c r="I126" s="619"/>
      <c r="J126" s="619"/>
      <c r="K126" s="619"/>
      <c r="L126" s="619"/>
      <c r="M126" s="619"/>
      <c r="N126" s="325"/>
      <c r="P126" s="395"/>
      <c r="R126" s="476"/>
      <c r="S126" s="40"/>
      <c r="T126" s="40"/>
      <c r="U126" s="40"/>
    </row>
    <row r="127" spans="1:21" ht="15">
      <c r="A127" s="349"/>
      <c r="B127" s="501" t="s">
        <v>23</v>
      </c>
      <c r="C127" s="422"/>
      <c r="D127" s="423"/>
      <c r="E127" s="424"/>
      <c r="F127" s="376"/>
      <c r="G127" s="347"/>
      <c r="H127" s="347"/>
      <c r="I127" s="358"/>
      <c r="J127" s="347"/>
      <c r="K127" s="347"/>
      <c r="L127" s="347"/>
      <c r="M127" s="347"/>
      <c r="N127" s="347"/>
      <c r="O127" s="394"/>
      <c r="P127" s="395"/>
      <c r="R127" s="479"/>
      <c r="S127" s="455"/>
      <c r="T127" s="480"/>
      <c r="U127" s="455"/>
    </row>
    <row r="128" spans="1:21" ht="15">
      <c r="A128" s="420" t="s">
        <v>512</v>
      </c>
      <c r="B128" s="500" t="s">
        <v>135</v>
      </c>
      <c r="C128" s="396" t="s">
        <v>161</v>
      </c>
      <c r="D128" s="368">
        <v>100</v>
      </c>
      <c r="E128" s="368">
        <v>78456</v>
      </c>
      <c r="F128" s="370">
        <v>78456</v>
      </c>
      <c r="G128" s="396"/>
      <c r="H128" s="396"/>
      <c r="I128" s="396"/>
      <c r="J128" s="372">
        <v>13990</v>
      </c>
      <c r="K128" s="368">
        <v>27279</v>
      </c>
      <c r="L128" s="368">
        <v>45048</v>
      </c>
      <c r="M128" s="368">
        <v>65619</v>
      </c>
      <c r="N128" s="399">
        <v>83946</v>
      </c>
      <c r="O128" s="322">
        <v>4351</v>
      </c>
      <c r="P128" s="395"/>
      <c r="R128" s="476"/>
      <c r="S128" s="40"/>
      <c r="T128" s="40"/>
      <c r="U128" s="40"/>
    </row>
    <row r="129" spans="1:21" ht="15">
      <c r="A129" s="420"/>
      <c r="B129" s="496" t="s">
        <v>23</v>
      </c>
      <c r="C129" s="396"/>
      <c r="D129" s="368"/>
      <c r="E129" s="351"/>
      <c r="F129" s="327"/>
      <c r="G129" s="325"/>
      <c r="H129" s="325"/>
      <c r="I129" s="351"/>
      <c r="J129" s="325"/>
      <c r="K129" s="325"/>
      <c r="L129" s="325"/>
      <c r="M129" s="325"/>
      <c r="N129" s="325"/>
      <c r="O129" s="394" t="s">
        <v>885</v>
      </c>
      <c r="P129" s="395"/>
      <c r="R129" s="476"/>
      <c r="S129" s="40"/>
      <c r="T129" s="40"/>
      <c r="U129" s="40"/>
    </row>
    <row r="130" spans="1:21" ht="15">
      <c r="A130" s="383" t="s">
        <v>515</v>
      </c>
      <c r="B130" s="502" t="s">
        <v>907</v>
      </c>
      <c r="C130" s="425" t="s">
        <v>123</v>
      </c>
      <c r="D130" s="411">
        <v>450</v>
      </c>
      <c r="E130" s="411">
        <v>280783</v>
      </c>
      <c r="F130" s="426">
        <v>331635</v>
      </c>
      <c r="G130" s="425"/>
      <c r="H130" s="425"/>
      <c r="I130" s="425"/>
      <c r="J130" s="427"/>
      <c r="K130" s="411"/>
      <c r="L130" s="411">
        <v>17889</v>
      </c>
      <c r="M130" s="411">
        <v>22904</v>
      </c>
      <c r="N130" s="413">
        <v>27093</v>
      </c>
      <c r="O130" s="411">
        <v>3029</v>
      </c>
      <c r="P130" s="395"/>
      <c r="R130" s="476"/>
      <c r="S130" s="40"/>
      <c r="T130" s="40"/>
      <c r="U130" s="40"/>
    </row>
    <row r="131" spans="1:21">
      <c r="A131" s="420"/>
      <c r="B131" s="496" t="s">
        <v>23</v>
      </c>
      <c r="C131" s="396"/>
      <c r="D131" s="368"/>
      <c r="E131" s="351"/>
      <c r="F131" s="327"/>
      <c r="G131" s="325"/>
      <c r="H131" s="325"/>
      <c r="I131" s="351"/>
      <c r="J131" s="325"/>
      <c r="K131" s="325" t="s">
        <v>908</v>
      </c>
      <c r="L131" s="325"/>
      <c r="M131" s="325"/>
      <c r="N131" s="325"/>
      <c r="O131" s="394" t="s">
        <v>885</v>
      </c>
      <c r="P131" s="395"/>
    </row>
    <row r="132" spans="1:21">
      <c r="A132" s="420" t="s">
        <v>517</v>
      </c>
      <c r="B132" s="496" t="s">
        <v>909</v>
      </c>
      <c r="C132" s="396" t="s">
        <v>225</v>
      </c>
      <c r="D132" s="368">
        <v>80</v>
      </c>
      <c r="E132" s="374">
        <v>37978</v>
      </c>
      <c r="F132" s="374">
        <v>37978</v>
      </c>
      <c r="G132" s="325"/>
      <c r="H132" s="325"/>
      <c r="I132" s="351"/>
      <c r="J132" s="325" t="s">
        <v>908</v>
      </c>
      <c r="K132" s="325">
        <v>8480</v>
      </c>
      <c r="L132" s="325">
        <v>11667</v>
      </c>
      <c r="M132" s="325">
        <v>12893</v>
      </c>
      <c r="N132" s="325">
        <v>13160</v>
      </c>
      <c r="P132" s="395"/>
    </row>
    <row r="133" spans="1:21" s="450" customFormat="1">
      <c r="A133" s="431"/>
      <c r="B133" s="496" t="s">
        <v>224</v>
      </c>
      <c r="C133" s="412"/>
      <c r="D133" s="397"/>
      <c r="E133" s="327"/>
      <c r="F133" s="327"/>
      <c r="G133" s="431"/>
      <c r="H133" s="431"/>
      <c r="I133" s="393"/>
      <c r="J133" s="431"/>
      <c r="K133" s="431"/>
      <c r="L133" s="431"/>
      <c r="M133" s="431"/>
      <c r="N133" s="431"/>
      <c r="O133" s="448"/>
      <c r="P133" s="449"/>
    </row>
    <row r="134" spans="1:21" s="450" customFormat="1">
      <c r="A134" s="508" t="s">
        <v>519</v>
      </c>
      <c r="B134" s="497" t="s">
        <v>381</v>
      </c>
      <c r="C134" s="397" t="s">
        <v>142</v>
      </c>
      <c r="D134" s="397">
        <v>50</v>
      </c>
      <c r="E134" s="397">
        <v>46463</v>
      </c>
      <c r="F134" s="370">
        <v>95867</v>
      </c>
      <c r="G134" s="509">
        <v>7275</v>
      </c>
      <c r="H134" s="397">
        <v>13220</v>
      </c>
      <c r="I134" s="397">
        <v>23568</v>
      </c>
      <c r="J134" s="509">
        <v>38808</v>
      </c>
      <c r="K134" s="397">
        <v>46362</v>
      </c>
      <c r="L134" s="397">
        <v>53462</v>
      </c>
      <c r="M134" s="397">
        <v>58995</v>
      </c>
      <c r="N134" s="509">
        <v>7257</v>
      </c>
      <c r="O134" s="397">
        <v>3950</v>
      </c>
      <c r="P134" s="449"/>
    </row>
    <row r="135" spans="1:21" s="450" customFormat="1">
      <c r="A135" s="508"/>
      <c r="B135" s="497" t="s">
        <v>141</v>
      </c>
      <c r="C135" s="397"/>
      <c r="D135" s="397"/>
      <c r="E135" s="360" t="s">
        <v>808</v>
      </c>
      <c r="F135" s="428"/>
      <c r="G135" s="431"/>
      <c r="H135" s="431"/>
      <c r="I135" s="393"/>
      <c r="J135" s="510"/>
      <c r="K135" s="397"/>
      <c r="L135" s="397"/>
      <c r="M135" s="397"/>
      <c r="N135" s="431"/>
      <c r="O135" s="511" t="s">
        <v>876</v>
      </c>
      <c r="P135" s="449"/>
    </row>
    <row r="136" spans="1:21" s="450" customFormat="1">
      <c r="A136" s="431">
        <v>24</v>
      </c>
      <c r="B136" s="503" t="s">
        <v>144</v>
      </c>
      <c r="C136" s="379" t="s">
        <v>146</v>
      </c>
      <c r="D136" s="379">
        <v>200</v>
      </c>
      <c r="E136" s="393">
        <v>90834</v>
      </c>
      <c r="F136" s="393">
        <v>196914</v>
      </c>
      <c r="G136" s="393">
        <v>213</v>
      </c>
      <c r="H136" s="431">
        <v>14565</v>
      </c>
      <c r="I136" s="431">
        <v>31608</v>
      </c>
      <c r="J136" s="393">
        <v>61672</v>
      </c>
      <c r="K136" s="431">
        <v>88600</v>
      </c>
      <c r="L136" s="431">
        <v>110952</v>
      </c>
      <c r="M136" s="431">
        <v>133289</v>
      </c>
      <c r="N136" s="393">
        <v>157282</v>
      </c>
      <c r="O136" s="431">
        <v>8599</v>
      </c>
      <c r="P136" s="449"/>
    </row>
    <row r="137" spans="1:21" s="450" customFormat="1">
      <c r="A137" s="431"/>
      <c r="B137" s="503" t="s">
        <v>145</v>
      </c>
      <c r="C137" s="379"/>
      <c r="D137" s="379"/>
      <c r="E137" s="393" t="s">
        <v>910</v>
      </c>
      <c r="F137" s="393"/>
      <c r="G137" s="393"/>
      <c r="H137" s="431"/>
      <c r="I137" s="393"/>
      <c r="J137" s="431"/>
      <c r="K137" s="431"/>
      <c r="L137" s="431"/>
      <c r="M137" s="431"/>
      <c r="N137" s="431"/>
      <c r="O137" s="511" t="s">
        <v>876</v>
      </c>
      <c r="P137" s="449"/>
    </row>
    <row r="138" spans="1:21" s="450" customFormat="1">
      <c r="A138" s="431">
        <v>25</v>
      </c>
      <c r="B138" s="497" t="s">
        <v>148</v>
      </c>
      <c r="C138" s="397" t="s">
        <v>149</v>
      </c>
      <c r="D138" s="397">
        <v>120</v>
      </c>
      <c r="E138" s="397">
        <v>38000</v>
      </c>
      <c r="F138" s="370">
        <v>56349</v>
      </c>
      <c r="G138" s="393">
        <v>222</v>
      </c>
      <c r="H138" s="393">
        <v>1585</v>
      </c>
      <c r="I138" s="393">
        <v>9701</v>
      </c>
      <c r="J138" s="393">
        <v>15882</v>
      </c>
      <c r="K138" s="431">
        <v>17446</v>
      </c>
      <c r="L138" s="431">
        <v>21791</v>
      </c>
      <c r="M138" s="431">
        <v>24094</v>
      </c>
      <c r="N138" s="397">
        <v>37426</v>
      </c>
      <c r="O138" s="431">
        <v>1401</v>
      </c>
      <c r="P138" s="449"/>
    </row>
    <row r="139" spans="1:21">
      <c r="A139" s="325"/>
      <c r="B139" s="503" t="s">
        <v>145</v>
      </c>
      <c r="C139" s="368"/>
      <c r="D139" s="368"/>
      <c r="E139" s="356" t="s">
        <v>911</v>
      </c>
      <c r="F139" s="429"/>
      <c r="G139" s="325"/>
      <c r="H139" s="351"/>
      <c r="I139" s="351"/>
      <c r="J139" s="399"/>
      <c r="K139" s="368"/>
      <c r="L139" s="368"/>
      <c r="M139" s="368"/>
      <c r="N139" s="325"/>
      <c r="O139" s="394" t="s">
        <v>876</v>
      </c>
      <c r="P139" s="395"/>
    </row>
    <row r="140" spans="1:21">
      <c r="A140" s="325">
        <v>26</v>
      </c>
      <c r="B140" s="486" t="s">
        <v>151</v>
      </c>
      <c r="C140" s="325" t="s">
        <v>119</v>
      </c>
      <c r="D140" s="325">
        <v>60</v>
      </c>
      <c r="E140" s="402" t="s">
        <v>912</v>
      </c>
      <c r="F140" s="327" t="s">
        <v>913</v>
      </c>
      <c r="G140" s="325">
        <v>3580</v>
      </c>
      <c r="H140" s="325">
        <v>4592</v>
      </c>
      <c r="I140" s="325">
        <v>5884</v>
      </c>
      <c r="J140" s="351">
        <v>11697</v>
      </c>
      <c r="K140" s="325">
        <v>14640.53</v>
      </c>
      <c r="L140" s="325">
        <v>15854</v>
      </c>
      <c r="M140" s="325">
        <v>17368</v>
      </c>
      <c r="N140" s="351">
        <v>17877</v>
      </c>
      <c r="O140" s="325">
        <v>75</v>
      </c>
      <c r="P140" s="395"/>
    </row>
    <row r="141" spans="1:21">
      <c r="B141" s="504" t="s">
        <v>152</v>
      </c>
      <c r="C141" s="347"/>
      <c r="D141" s="347"/>
      <c r="E141" s="359" t="s">
        <v>809</v>
      </c>
      <c r="F141" s="360" t="s">
        <v>914</v>
      </c>
      <c r="G141" s="347"/>
      <c r="H141" s="325"/>
      <c r="I141" s="325"/>
      <c r="J141" s="358"/>
      <c r="K141" s="325"/>
      <c r="L141" s="325"/>
      <c r="M141" s="325"/>
      <c r="N141" s="325"/>
      <c r="O141" s="394" t="s">
        <v>883</v>
      </c>
      <c r="P141" s="395"/>
    </row>
    <row r="142" spans="1:21">
      <c r="A142" s="325">
        <v>27</v>
      </c>
      <c r="B142" s="500" t="s">
        <v>154</v>
      </c>
      <c r="C142" s="396" t="s">
        <v>391</v>
      </c>
      <c r="D142" s="368">
        <v>40</v>
      </c>
      <c r="E142" s="325">
        <v>13679</v>
      </c>
      <c r="F142" s="431">
        <v>15002</v>
      </c>
      <c r="G142" s="351" t="s">
        <v>133</v>
      </c>
      <c r="H142" s="351" t="s">
        <v>133</v>
      </c>
      <c r="I142" s="325">
        <v>91</v>
      </c>
      <c r="J142" s="325">
        <v>118</v>
      </c>
      <c r="K142" s="325">
        <v>291</v>
      </c>
      <c r="L142" s="325">
        <v>1624</v>
      </c>
      <c r="M142" s="325">
        <v>3205</v>
      </c>
      <c r="N142" s="351">
        <v>4618</v>
      </c>
      <c r="O142" s="325">
        <v>452</v>
      </c>
      <c r="P142" s="395"/>
    </row>
    <row r="143" spans="1:21">
      <c r="B143" s="496" t="s">
        <v>152</v>
      </c>
      <c r="C143" s="325"/>
      <c r="D143" s="325"/>
      <c r="E143" s="351" t="s">
        <v>914</v>
      </c>
      <c r="F143" s="393"/>
      <c r="G143" s="325"/>
      <c r="H143" s="325"/>
      <c r="I143" s="325"/>
      <c r="J143" s="325"/>
      <c r="K143" s="325"/>
      <c r="L143" s="325"/>
      <c r="M143" s="325"/>
      <c r="N143" s="325"/>
      <c r="O143" s="394" t="s">
        <v>877</v>
      </c>
      <c r="P143" s="395"/>
    </row>
    <row r="144" spans="1:21">
      <c r="A144" s="325">
        <v>28</v>
      </c>
      <c r="B144" s="503" t="s">
        <v>157</v>
      </c>
      <c r="C144" s="347" t="s">
        <v>158</v>
      </c>
      <c r="D144" s="347">
        <v>40</v>
      </c>
      <c r="E144" s="351">
        <v>22640</v>
      </c>
      <c r="F144" s="327" t="s">
        <v>915</v>
      </c>
      <c r="G144" s="475" t="s">
        <v>133</v>
      </c>
      <c r="H144" s="325">
        <v>5928</v>
      </c>
      <c r="I144" s="325"/>
      <c r="J144" s="351"/>
      <c r="K144" s="351">
        <v>11287</v>
      </c>
      <c r="L144" s="351">
        <v>16723</v>
      </c>
      <c r="M144" s="351">
        <v>19667</v>
      </c>
      <c r="N144" s="351">
        <v>25591</v>
      </c>
      <c r="O144" s="325">
        <v>28522</v>
      </c>
      <c r="P144" s="395"/>
    </row>
    <row r="145" spans="1:21">
      <c r="A145" s="325"/>
      <c r="B145" s="503" t="s">
        <v>964</v>
      </c>
      <c r="C145" s="382"/>
      <c r="D145" s="382"/>
      <c r="E145" s="351"/>
      <c r="F145" s="352"/>
      <c r="G145" s="351"/>
      <c r="H145" s="351" t="s">
        <v>916</v>
      </c>
      <c r="I145" s="351"/>
      <c r="J145" s="325"/>
      <c r="K145" s="325"/>
      <c r="L145" s="351"/>
      <c r="M145" s="325"/>
      <c r="N145" s="325"/>
      <c r="O145" s="394" t="s">
        <v>877</v>
      </c>
      <c r="P145" s="395"/>
    </row>
    <row r="146" spans="1:21">
      <c r="A146" s="325">
        <v>29</v>
      </c>
      <c r="B146" s="503" t="s">
        <v>942</v>
      </c>
      <c r="C146" s="347" t="s">
        <v>943</v>
      </c>
      <c r="D146" s="347">
        <v>120</v>
      </c>
      <c r="E146" s="475">
        <v>93623</v>
      </c>
      <c r="F146" s="327">
        <v>93623</v>
      </c>
      <c r="G146" s="475" t="s">
        <v>133</v>
      </c>
      <c r="H146" s="325"/>
      <c r="I146" s="325"/>
      <c r="J146" s="475"/>
      <c r="K146" s="475"/>
      <c r="L146" s="475"/>
      <c r="N146" s="475">
        <v>8764</v>
      </c>
      <c r="O146" s="325">
        <v>10741</v>
      </c>
      <c r="P146" s="395"/>
    </row>
    <row r="147" spans="1:21">
      <c r="A147" s="325"/>
      <c r="B147" s="503" t="s">
        <v>89</v>
      </c>
      <c r="C147" s="463"/>
      <c r="D147" s="463"/>
      <c r="E147" s="325" t="s">
        <v>955</v>
      </c>
      <c r="F147" s="352"/>
      <c r="G147" s="464"/>
      <c r="H147" s="464"/>
      <c r="I147" s="464"/>
      <c r="J147" s="325"/>
      <c r="K147" s="325"/>
      <c r="L147" s="464"/>
      <c r="M147" s="325"/>
      <c r="N147" s="325"/>
      <c r="O147" s="394" t="s">
        <v>877</v>
      </c>
      <c r="P147" s="395"/>
    </row>
    <row r="148" spans="1:21" ht="13.5" customHeight="1">
      <c r="B148" s="505" t="s">
        <v>834</v>
      </c>
      <c r="C148" s="432"/>
      <c r="D148" s="512">
        <f>SUM(D115:D146)</f>
        <v>2022</v>
      </c>
      <c r="E148" s="351"/>
      <c r="F148" s="352"/>
      <c r="G148" s="351"/>
      <c r="H148" s="351"/>
      <c r="I148" s="351"/>
      <c r="J148" s="325"/>
      <c r="K148" s="325"/>
      <c r="L148" s="325"/>
      <c r="P148" s="395"/>
    </row>
    <row r="149" spans="1:21" ht="14.25" customHeight="1">
      <c r="B149" s="570"/>
      <c r="C149" s="571"/>
      <c r="D149" s="571"/>
      <c r="E149" s="571"/>
      <c r="F149" s="572" t="s">
        <v>903</v>
      </c>
      <c r="G149" s="571"/>
      <c r="H149" s="571"/>
      <c r="I149" s="571"/>
      <c r="J149" s="571"/>
      <c r="K149" s="571"/>
      <c r="L149" s="571"/>
      <c r="M149" s="571"/>
      <c r="N149" s="571"/>
      <c r="O149" s="573"/>
      <c r="P149" s="395"/>
      <c r="R149" s="476"/>
      <c r="S149" s="40"/>
      <c r="T149" s="40"/>
      <c r="U149" s="40"/>
    </row>
    <row r="150" spans="1:21">
      <c r="A150" s="325"/>
      <c r="B150" s="506" t="s">
        <v>48</v>
      </c>
      <c r="C150" s="325"/>
      <c r="D150" s="325"/>
      <c r="E150" s="325"/>
      <c r="F150" s="327"/>
      <c r="G150" s="347"/>
      <c r="H150" s="325"/>
      <c r="I150" s="325"/>
      <c r="J150" s="325"/>
      <c r="K150" s="325"/>
      <c r="L150" s="325"/>
      <c r="M150" s="325"/>
      <c r="N150" s="325"/>
      <c r="P150" s="395"/>
    </row>
    <row r="151" spans="1:21">
      <c r="A151" s="325">
        <v>30</v>
      </c>
      <c r="B151" s="481" t="s">
        <v>227</v>
      </c>
      <c r="C151" s="614" t="s">
        <v>917</v>
      </c>
      <c r="D151" s="325">
        <v>850</v>
      </c>
      <c r="E151" s="325">
        <v>551702</v>
      </c>
      <c r="F151" s="327" t="s">
        <v>918</v>
      </c>
      <c r="G151" s="371"/>
      <c r="H151" s="326"/>
      <c r="I151" s="326"/>
      <c r="J151" s="326"/>
      <c r="K151" s="325">
        <v>12412</v>
      </c>
      <c r="L151" s="325">
        <v>37380</v>
      </c>
      <c r="M151" s="325"/>
      <c r="N151" s="326"/>
      <c r="P151" s="395"/>
    </row>
    <row r="152" spans="1:21">
      <c r="A152" s="326"/>
      <c r="B152" s="481" t="s">
        <v>27</v>
      </c>
      <c r="C152" s="614"/>
      <c r="D152" s="326"/>
      <c r="E152" s="326"/>
      <c r="F152" s="433"/>
      <c r="G152" s="371"/>
      <c r="H152" s="326"/>
      <c r="I152" s="326"/>
      <c r="J152" s="326"/>
      <c r="K152" s="326"/>
      <c r="L152" s="326"/>
      <c r="M152" s="326"/>
      <c r="N152" s="326"/>
      <c r="P152" s="395"/>
    </row>
    <row r="153" spans="1:21">
      <c r="A153" s="325">
        <v>31</v>
      </c>
      <c r="B153" s="481" t="s">
        <v>160</v>
      </c>
      <c r="C153" s="325" t="s">
        <v>161</v>
      </c>
      <c r="D153" s="325">
        <v>100</v>
      </c>
      <c r="E153" s="325">
        <v>58600</v>
      </c>
      <c r="F153" s="431">
        <v>58600</v>
      </c>
      <c r="G153" s="325">
        <v>9959</v>
      </c>
      <c r="H153" s="325">
        <v>17105</v>
      </c>
      <c r="I153" s="325">
        <v>21305</v>
      </c>
      <c r="J153" s="325"/>
      <c r="K153" s="325"/>
      <c r="L153" s="325"/>
      <c r="M153" s="325"/>
      <c r="N153" s="351"/>
      <c r="P153" s="395"/>
    </row>
    <row r="154" spans="1:21">
      <c r="A154" s="349"/>
      <c r="B154" s="481" t="s">
        <v>23</v>
      </c>
      <c r="C154" s="325"/>
      <c r="D154" s="325"/>
      <c r="E154" s="351" t="s">
        <v>919</v>
      </c>
      <c r="F154" s="393" t="s">
        <v>919</v>
      </c>
      <c r="G154" s="351"/>
      <c r="H154" s="325"/>
      <c r="I154" s="351"/>
      <c r="J154" s="325"/>
      <c r="K154" s="325"/>
      <c r="L154" s="325"/>
      <c r="M154" s="325"/>
      <c r="N154" s="325"/>
      <c r="P154" s="395"/>
    </row>
    <row r="155" spans="1:21">
      <c r="A155" s="325">
        <v>32</v>
      </c>
      <c r="B155" s="493" t="s">
        <v>163</v>
      </c>
      <c r="C155" s="407" t="s">
        <v>161</v>
      </c>
      <c r="D155" s="347">
        <v>100</v>
      </c>
      <c r="E155" s="325">
        <v>54315</v>
      </c>
      <c r="F155" s="431">
        <v>54315</v>
      </c>
      <c r="G155" s="434" t="s">
        <v>133</v>
      </c>
      <c r="H155" s="435">
        <v>2340</v>
      </c>
      <c r="I155" s="413">
        <v>3460</v>
      </c>
      <c r="J155" s="325">
        <v>11800</v>
      </c>
      <c r="K155" s="325">
        <v>22600</v>
      </c>
      <c r="L155" s="325">
        <v>25089</v>
      </c>
      <c r="M155" s="325">
        <v>27989</v>
      </c>
      <c r="N155" s="434"/>
      <c r="P155" s="395"/>
    </row>
    <row r="156" spans="1:21">
      <c r="A156" s="325"/>
      <c r="B156" s="493" t="s">
        <v>23</v>
      </c>
      <c r="C156" s="407"/>
      <c r="D156" s="436"/>
      <c r="E156" s="402" t="s">
        <v>920</v>
      </c>
      <c r="F156" s="327" t="s">
        <v>920</v>
      </c>
      <c r="G156" s="406"/>
      <c r="H156" s="406"/>
      <c r="I156" s="351"/>
      <c r="J156" s="408"/>
      <c r="K156" s="325"/>
      <c r="L156" s="325"/>
      <c r="M156" s="325" t="s">
        <v>921</v>
      </c>
      <c r="N156" s="434"/>
      <c r="P156" s="395"/>
    </row>
    <row r="157" spans="1:21">
      <c r="A157" s="325">
        <v>33</v>
      </c>
      <c r="B157" s="502" t="s">
        <v>165</v>
      </c>
      <c r="C157" s="425" t="s">
        <v>166</v>
      </c>
      <c r="D157" s="425">
        <v>44</v>
      </c>
      <c r="E157" s="325">
        <v>25500</v>
      </c>
      <c r="F157" s="431">
        <v>25500</v>
      </c>
      <c r="G157" s="425"/>
      <c r="H157" s="406"/>
      <c r="I157" s="425"/>
      <c r="J157" s="325">
        <v>3526</v>
      </c>
      <c r="K157" s="325">
        <v>4137</v>
      </c>
      <c r="L157" s="325">
        <v>17900</v>
      </c>
      <c r="M157" s="325"/>
      <c r="N157" s="437"/>
      <c r="P157" s="395"/>
    </row>
    <row r="158" spans="1:21">
      <c r="A158" s="325"/>
      <c r="B158" s="498" t="s">
        <v>23</v>
      </c>
      <c r="C158" s="407"/>
      <c r="D158" s="436"/>
      <c r="E158" s="351" t="s">
        <v>919</v>
      </c>
      <c r="F158" s="393" t="s">
        <v>919</v>
      </c>
      <c r="G158" s="406"/>
      <c r="H158" s="406"/>
      <c r="I158" s="351"/>
      <c r="J158" s="408"/>
      <c r="K158" s="325"/>
      <c r="L158" s="325"/>
      <c r="M158" s="325"/>
      <c r="N158" s="406"/>
      <c r="P158" s="395"/>
    </row>
    <row r="159" spans="1:21" ht="15.75">
      <c r="A159" s="325">
        <v>34</v>
      </c>
      <c r="B159" s="498" t="s">
        <v>404</v>
      </c>
      <c r="C159" s="407" t="s">
        <v>231</v>
      </c>
      <c r="D159" s="436">
        <v>180</v>
      </c>
      <c r="E159" s="351">
        <v>169693</v>
      </c>
      <c r="F159" s="327" t="s">
        <v>922</v>
      </c>
      <c r="G159" s="406"/>
      <c r="H159" s="406"/>
      <c r="I159" s="351"/>
      <c r="J159" s="408"/>
      <c r="K159" s="325"/>
      <c r="L159" s="325">
        <v>11200</v>
      </c>
      <c r="M159" s="438"/>
      <c r="N159" s="325">
        <v>38830</v>
      </c>
      <c r="P159" s="395"/>
    </row>
    <row r="160" spans="1:21">
      <c r="B160" s="498" t="s">
        <v>23</v>
      </c>
      <c r="C160" s="407"/>
      <c r="D160" s="436"/>
      <c r="E160" s="351"/>
      <c r="F160" s="327"/>
      <c r="G160" s="406"/>
      <c r="H160" s="406"/>
      <c r="I160" s="351"/>
      <c r="J160" s="408"/>
      <c r="K160" s="325"/>
      <c r="L160" s="325"/>
      <c r="M160" s="325"/>
      <c r="N160" s="325" t="s">
        <v>782</v>
      </c>
      <c r="P160" s="395"/>
    </row>
    <row r="161" spans="1:16">
      <c r="A161" s="325">
        <v>35</v>
      </c>
      <c r="B161" s="498" t="s">
        <v>233</v>
      </c>
      <c r="C161" s="407" t="s">
        <v>234</v>
      </c>
      <c r="D161" s="436">
        <v>36</v>
      </c>
      <c r="E161" s="351">
        <v>29509</v>
      </c>
      <c r="F161" s="327" t="s">
        <v>923</v>
      </c>
      <c r="G161" s="406"/>
      <c r="H161" s="406"/>
      <c r="I161" s="351"/>
      <c r="J161" s="408">
        <v>805</v>
      </c>
      <c r="K161" s="325">
        <v>4594</v>
      </c>
      <c r="L161" s="325">
        <v>15239</v>
      </c>
      <c r="M161" s="325">
        <v>19466</v>
      </c>
      <c r="N161" s="325">
        <v>32328</v>
      </c>
      <c r="O161" s="325">
        <v>6457</v>
      </c>
      <c r="P161" s="395"/>
    </row>
    <row r="162" spans="1:16">
      <c r="A162" s="325"/>
      <c r="B162" s="498" t="s">
        <v>23</v>
      </c>
      <c r="C162" s="407"/>
      <c r="D162" s="436"/>
      <c r="E162" s="351"/>
      <c r="F162" s="327"/>
      <c r="G162" s="406"/>
      <c r="H162" s="406"/>
      <c r="I162" s="351"/>
      <c r="J162" s="408"/>
      <c r="K162" s="325"/>
      <c r="L162" s="325"/>
      <c r="M162" s="325"/>
      <c r="N162" s="325"/>
      <c r="O162" s="325" t="s">
        <v>877</v>
      </c>
      <c r="P162" s="395"/>
    </row>
    <row r="163" spans="1:16">
      <c r="A163" s="325">
        <v>36</v>
      </c>
      <c r="B163" s="493" t="s">
        <v>168</v>
      </c>
      <c r="C163" s="407" t="s">
        <v>169</v>
      </c>
      <c r="D163" s="347">
        <v>76</v>
      </c>
      <c r="E163" s="325">
        <v>52000</v>
      </c>
      <c r="F163" s="373">
        <v>52000</v>
      </c>
      <c r="G163" s="434" t="s">
        <v>133</v>
      </c>
      <c r="H163" s="434" t="s">
        <v>133</v>
      </c>
      <c r="I163" s="351">
        <v>19112</v>
      </c>
      <c r="J163" s="351">
        <v>27698</v>
      </c>
      <c r="K163" s="351">
        <v>36498</v>
      </c>
      <c r="L163" s="351">
        <v>48696</v>
      </c>
      <c r="M163" s="351">
        <v>51824</v>
      </c>
      <c r="N163" s="351"/>
      <c r="P163" s="395"/>
    </row>
    <row r="164" spans="1:16">
      <c r="A164" s="325"/>
      <c r="B164" s="493" t="s">
        <v>89</v>
      </c>
      <c r="C164" s="406"/>
      <c r="D164" s="406"/>
      <c r="E164" s="358" t="s">
        <v>914</v>
      </c>
      <c r="F164" s="380" t="s">
        <v>914</v>
      </c>
      <c r="G164" s="407"/>
      <c r="H164" s="435"/>
      <c r="I164" s="351" t="s">
        <v>924</v>
      </c>
      <c r="J164" s="408"/>
      <c r="K164" s="325"/>
      <c r="L164" s="325"/>
      <c r="M164" s="325" t="s">
        <v>925</v>
      </c>
      <c r="N164" s="351"/>
      <c r="P164" s="395"/>
    </row>
    <row r="165" spans="1:16">
      <c r="A165" s="325">
        <v>37</v>
      </c>
      <c r="B165" s="491" t="s">
        <v>171</v>
      </c>
      <c r="C165" s="347" t="s">
        <v>172</v>
      </c>
      <c r="D165" s="347">
        <v>99</v>
      </c>
      <c r="E165" s="347">
        <v>66647</v>
      </c>
      <c r="F165" s="373">
        <v>66647</v>
      </c>
      <c r="G165" s="358" t="s">
        <v>133</v>
      </c>
      <c r="H165" s="434" t="s">
        <v>133</v>
      </c>
      <c r="I165" s="347">
        <v>14507</v>
      </c>
      <c r="J165" s="351">
        <v>20362</v>
      </c>
      <c r="K165" s="351">
        <v>35100</v>
      </c>
      <c r="L165" s="351">
        <v>48578</v>
      </c>
      <c r="M165" s="351">
        <v>63513</v>
      </c>
      <c r="N165" s="347">
        <v>73742</v>
      </c>
      <c r="O165" s="325">
        <v>6595</v>
      </c>
      <c r="P165" s="395"/>
    </row>
    <row r="166" spans="1:16">
      <c r="A166" s="325"/>
      <c r="B166" s="504" t="s">
        <v>89</v>
      </c>
      <c r="C166" s="347"/>
      <c r="D166" s="347"/>
      <c r="E166" s="358" t="s">
        <v>795</v>
      </c>
      <c r="F166" s="380" t="s">
        <v>795</v>
      </c>
      <c r="G166" s="347"/>
      <c r="H166" s="347"/>
      <c r="I166" s="347"/>
      <c r="J166" s="358"/>
      <c r="K166" s="358"/>
      <c r="L166" s="358"/>
      <c r="M166" s="325"/>
      <c r="O166" s="325" t="s">
        <v>877</v>
      </c>
      <c r="P166" s="395"/>
    </row>
    <row r="167" spans="1:16">
      <c r="A167" s="325">
        <v>38</v>
      </c>
      <c r="B167" s="486" t="s">
        <v>926</v>
      </c>
      <c r="C167" s="325" t="s">
        <v>549</v>
      </c>
      <c r="D167" s="325">
        <v>400</v>
      </c>
      <c r="E167" s="325">
        <v>156927</v>
      </c>
      <c r="F167" s="374">
        <v>463500</v>
      </c>
      <c r="G167" s="325">
        <v>125513</v>
      </c>
      <c r="H167" s="325">
        <v>170557</v>
      </c>
      <c r="I167" s="325">
        <v>238200</v>
      </c>
      <c r="J167" s="351">
        <v>291185</v>
      </c>
      <c r="K167" s="325">
        <v>291770</v>
      </c>
      <c r="L167" s="325"/>
      <c r="M167" s="325"/>
      <c r="N167" s="325">
        <v>313500</v>
      </c>
      <c r="P167" s="395"/>
    </row>
    <row r="168" spans="1:16">
      <c r="A168" s="325"/>
      <c r="B168" s="486" t="s">
        <v>927</v>
      </c>
      <c r="C168" s="325"/>
      <c r="D168" s="325"/>
      <c r="E168" s="325" t="s">
        <v>928</v>
      </c>
      <c r="F168" s="352"/>
      <c r="G168" s="325"/>
      <c r="H168" s="325"/>
      <c r="I168" s="325"/>
      <c r="J168" s="325"/>
      <c r="K168" s="351"/>
      <c r="L168" s="351"/>
      <c r="M168" s="351"/>
      <c r="N168" s="325"/>
      <c r="P168" s="395"/>
    </row>
    <row r="169" spans="1:16">
      <c r="A169" s="325">
        <v>39</v>
      </c>
      <c r="B169" s="503" t="s">
        <v>178</v>
      </c>
      <c r="C169" s="325" t="s">
        <v>179</v>
      </c>
      <c r="D169" s="325">
        <v>1200</v>
      </c>
      <c r="E169" s="351">
        <v>570555</v>
      </c>
      <c r="F169" s="327" t="s">
        <v>929</v>
      </c>
      <c r="G169" s="325">
        <v>94800</v>
      </c>
      <c r="H169" s="325">
        <v>167300</v>
      </c>
      <c r="I169" s="325">
        <v>308340</v>
      </c>
      <c r="J169" s="351">
        <v>442504</v>
      </c>
      <c r="K169" s="351">
        <v>547543</v>
      </c>
      <c r="L169" s="351">
        <v>685478</v>
      </c>
      <c r="M169" s="351">
        <v>821968</v>
      </c>
      <c r="N169" s="325">
        <v>916170</v>
      </c>
      <c r="O169" s="325">
        <v>78600</v>
      </c>
      <c r="P169" s="395"/>
    </row>
    <row r="170" spans="1:16">
      <c r="A170" s="325"/>
      <c r="B170" s="503" t="s">
        <v>73</v>
      </c>
      <c r="C170" s="349"/>
      <c r="D170" s="430"/>
      <c r="E170" s="351"/>
      <c r="F170" s="352"/>
      <c r="G170" s="358"/>
      <c r="H170" s="325"/>
      <c r="I170" s="325"/>
      <c r="J170" s="325"/>
      <c r="K170" s="325"/>
      <c r="L170" s="351" t="s">
        <v>930</v>
      </c>
      <c r="M170" s="351"/>
      <c r="N170" s="325"/>
      <c r="O170" s="394" t="s">
        <v>876</v>
      </c>
      <c r="P170" s="395"/>
    </row>
    <row r="171" spans="1:16">
      <c r="A171" s="325">
        <v>40</v>
      </c>
      <c r="B171" s="503" t="s">
        <v>181</v>
      </c>
      <c r="C171" s="325" t="s">
        <v>182</v>
      </c>
      <c r="D171" s="325">
        <v>500</v>
      </c>
      <c r="E171" s="351">
        <v>328308</v>
      </c>
      <c r="F171" s="327" t="s">
        <v>931</v>
      </c>
      <c r="G171" s="325">
        <v>53419</v>
      </c>
      <c r="H171" s="325">
        <v>72467</v>
      </c>
      <c r="I171" s="325">
        <v>76673</v>
      </c>
      <c r="J171" s="325">
        <v>150396</v>
      </c>
      <c r="K171" s="325">
        <v>208625</v>
      </c>
      <c r="L171" s="325">
        <v>239950</v>
      </c>
      <c r="M171" s="325"/>
      <c r="N171" s="351">
        <v>270376</v>
      </c>
      <c r="O171" s="322">
        <v>9178</v>
      </c>
      <c r="P171" s="395"/>
    </row>
    <row r="172" spans="1:16">
      <c r="B172" s="503" t="s">
        <v>73</v>
      </c>
      <c r="C172" s="348"/>
      <c r="D172" s="348"/>
      <c r="E172" s="351"/>
      <c r="F172" s="352"/>
      <c r="G172" s="325"/>
      <c r="H172" s="325"/>
      <c r="I172" s="351" t="s">
        <v>932</v>
      </c>
      <c r="J172" s="325"/>
      <c r="K172" s="325"/>
      <c r="L172" s="351"/>
      <c r="M172" s="351"/>
      <c r="N172" s="325"/>
      <c r="O172" s="322" t="s">
        <v>937</v>
      </c>
      <c r="P172" s="395"/>
    </row>
    <row r="173" spans="1:16">
      <c r="A173" s="323">
        <v>41</v>
      </c>
      <c r="B173" s="507" t="s">
        <v>184</v>
      </c>
      <c r="C173" s="368" t="s">
        <v>185</v>
      </c>
      <c r="D173" s="368">
        <v>120</v>
      </c>
      <c r="E173" s="325">
        <v>72616</v>
      </c>
      <c r="F173" s="374">
        <v>72616</v>
      </c>
      <c r="G173" s="325">
        <v>561</v>
      </c>
      <c r="H173" s="325">
        <v>9809</v>
      </c>
      <c r="I173" s="325">
        <v>13829</v>
      </c>
      <c r="J173" s="325">
        <v>24717</v>
      </c>
      <c r="K173" s="325">
        <v>37636</v>
      </c>
      <c r="L173" s="325">
        <v>41653</v>
      </c>
      <c r="M173" s="325">
        <v>56320</v>
      </c>
      <c r="N173" s="351"/>
      <c r="P173" s="395"/>
    </row>
    <row r="174" spans="1:16">
      <c r="B174" s="497" t="s">
        <v>73</v>
      </c>
      <c r="C174" s="325"/>
      <c r="D174" s="325"/>
      <c r="E174" s="325"/>
      <c r="F174" s="327"/>
      <c r="G174" s="325"/>
      <c r="H174" s="325"/>
      <c r="I174" s="325"/>
      <c r="J174" s="351"/>
      <c r="K174" s="351"/>
      <c r="L174" s="351"/>
      <c r="M174" s="325" t="s">
        <v>862</v>
      </c>
      <c r="N174" s="351"/>
      <c r="P174" s="395"/>
    </row>
    <row r="175" spans="1:16">
      <c r="A175" s="325">
        <v>42</v>
      </c>
      <c r="B175" s="500" t="s">
        <v>190</v>
      </c>
      <c r="C175" s="396" t="s">
        <v>191</v>
      </c>
      <c r="D175" s="368">
        <v>51</v>
      </c>
      <c r="E175" s="368">
        <v>40850</v>
      </c>
      <c r="F175" s="370">
        <v>40850</v>
      </c>
      <c r="G175" s="425"/>
      <c r="H175" s="409"/>
      <c r="I175" s="409"/>
      <c r="J175" s="372"/>
      <c r="K175" s="368">
        <v>16090</v>
      </c>
      <c r="L175" s="368">
        <v>16240</v>
      </c>
      <c r="M175" s="368"/>
      <c r="N175" s="368"/>
      <c r="P175" s="395"/>
    </row>
    <row r="176" spans="1:16">
      <c r="A176" s="325"/>
      <c r="B176" s="496" t="s">
        <v>73</v>
      </c>
      <c r="C176" s="396"/>
      <c r="D176" s="396"/>
      <c r="E176" s="396"/>
      <c r="F176" s="428"/>
      <c r="G176" s="439"/>
      <c r="H176" s="440"/>
      <c r="I176" s="440"/>
      <c r="J176" s="372"/>
      <c r="K176" s="368"/>
      <c r="L176" s="325" t="s">
        <v>933</v>
      </c>
      <c r="M176" s="351"/>
      <c r="N176" s="409"/>
      <c r="P176" s="395"/>
    </row>
    <row r="177" spans="1:16">
      <c r="A177" s="325">
        <v>43</v>
      </c>
      <c r="B177" s="496" t="s">
        <v>236</v>
      </c>
      <c r="C177" s="396" t="s">
        <v>237</v>
      </c>
      <c r="D177" s="368">
        <v>97</v>
      </c>
      <c r="E177" s="396">
        <v>46595</v>
      </c>
      <c r="F177" s="370">
        <v>46595</v>
      </c>
      <c r="G177" s="439"/>
      <c r="H177" s="440"/>
      <c r="I177" s="440"/>
      <c r="J177" s="368">
        <v>2975</v>
      </c>
      <c r="K177" s="368"/>
      <c r="L177" s="368"/>
      <c r="M177" s="368"/>
      <c r="N177" s="396"/>
      <c r="P177" s="395"/>
    </row>
    <row r="178" spans="1:16">
      <c r="A178" s="325"/>
      <c r="B178" s="496" t="s">
        <v>73</v>
      </c>
      <c r="C178" s="396"/>
      <c r="D178" s="368"/>
      <c r="E178" s="396"/>
      <c r="F178" s="428"/>
      <c r="G178" s="439"/>
      <c r="H178" s="440"/>
      <c r="I178" s="440"/>
      <c r="J178" s="372"/>
      <c r="K178" s="368"/>
      <c r="L178" s="368"/>
      <c r="M178" s="368"/>
      <c r="N178" s="396"/>
      <c r="P178" s="395"/>
    </row>
    <row r="179" spans="1:16">
      <c r="A179" s="325">
        <v>44</v>
      </c>
      <c r="B179" s="496" t="s">
        <v>239</v>
      </c>
      <c r="C179" s="396" t="s">
        <v>240</v>
      </c>
      <c r="D179" s="368">
        <v>96</v>
      </c>
      <c r="E179" s="368">
        <v>63957</v>
      </c>
      <c r="F179" s="370">
        <v>63957</v>
      </c>
      <c r="G179" s="398">
        <v>175</v>
      </c>
      <c r="H179" s="399">
        <v>1123</v>
      </c>
      <c r="I179" s="399">
        <v>2961</v>
      </c>
      <c r="J179" s="368">
        <v>5243</v>
      </c>
      <c r="K179" s="368">
        <v>9938</v>
      </c>
      <c r="L179" s="368"/>
      <c r="M179" s="368"/>
      <c r="N179" s="368"/>
    </row>
    <row r="180" spans="1:16">
      <c r="A180" s="325"/>
      <c r="B180" s="496" t="s">
        <v>73</v>
      </c>
      <c r="C180" s="396"/>
      <c r="D180" s="368"/>
      <c r="E180" s="396"/>
      <c r="F180" s="428"/>
      <c r="G180" s="439"/>
      <c r="H180" s="440"/>
      <c r="I180" s="440"/>
      <c r="J180" s="372"/>
      <c r="K180" s="368" t="s">
        <v>934</v>
      </c>
      <c r="L180" s="356"/>
      <c r="M180" s="356"/>
      <c r="N180" s="351"/>
    </row>
    <row r="181" spans="1:16">
      <c r="A181" s="325">
        <v>45</v>
      </c>
      <c r="B181" s="496" t="s">
        <v>429</v>
      </c>
      <c r="C181" s="396" t="s">
        <v>243</v>
      </c>
      <c r="D181" s="368">
        <v>66</v>
      </c>
      <c r="E181" s="370">
        <v>49800</v>
      </c>
      <c r="F181" s="370">
        <v>49800</v>
      </c>
      <c r="G181" s="439"/>
      <c r="H181" s="440"/>
      <c r="I181" s="440"/>
      <c r="J181" s="372"/>
      <c r="K181" s="368"/>
      <c r="L181" s="368"/>
      <c r="M181" s="368"/>
      <c r="N181" s="351"/>
    </row>
    <row r="182" spans="1:16">
      <c r="A182" s="417"/>
      <c r="B182" s="496" t="s">
        <v>73</v>
      </c>
      <c r="C182" s="396"/>
      <c r="D182" s="368"/>
      <c r="E182" s="396"/>
      <c r="F182" s="428"/>
      <c r="G182" s="439"/>
      <c r="H182" s="440"/>
      <c r="I182" s="440"/>
      <c r="J182" s="372"/>
      <c r="K182" s="368"/>
      <c r="L182" s="368"/>
      <c r="M182" s="368"/>
      <c r="N182" s="351"/>
    </row>
    <row r="183" spans="1:16">
      <c r="A183" s="441">
        <v>46</v>
      </c>
      <c r="B183" s="496" t="s">
        <v>245</v>
      </c>
      <c r="C183" s="396" t="s">
        <v>188</v>
      </c>
      <c r="D183" s="368">
        <v>96</v>
      </c>
      <c r="E183" s="368">
        <v>49132</v>
      </c>
      <c r="F183" s="370">
        <v>49132</v>
      </c>
      <c r="G183" s="439"/>
      <c r="H183" s="440"/>
      <c r="I183" s="440"/>
      <c r="J183" s="372"/>
      <c r="K183" s="368"/>
      <c r="L183" s="368"/>
      <c r="M183" s="368"/>
      <c r="N183" s="351"/>
    </row>
    <row r="184" spans="1:16">
      <c r="B184" s="496" t="s">
        <v>73</v>
      </c>
      <c r="C184" s="396"/>
      <c r="D184" s="396"/>
      <c r="E184" s="396"/>
      <c r="F184" s="428"/>
      <c r="G184" s="439"/>
      <c r="H184" s="440"/>
      <c r="I184" s="440"/>
      <c r="J184" s="372"/>
      <c r="K184" s="368"/>
      <c r="L184" s="368"/>
      <c r="M184" s="368"/>
      <c r="N184" s="351"/>
    </row>
    <row r="185" spans="1:16">
      <c r="A185" s="323">
        <v>47</v>
      </c>
      <c r="B185" s="496" t="s">
        <v>247</v>
      </c>
      <c r="C185" s="396" t="s">
        <v>248</v>
      </c>
      <c r="D185" s="368">
        <v>300</v>
      </c>
      <c r="E185" s="368">
        <v>183305</v>
      </c>
      <c r="F185" s="370">
        <v>183305</v>
      </c>
      <c r="G185" s="398">
        <v>1578</v>
      </c>
      <c r="H185" s="399">
        <v>2808</v>
      </c>
      <c r="I185" s="399">
        <v>5367</v>
      </c>
      <c r="J185" s="372">
        <v>9167</v>
      </c>
      <c r="K185" s="368">
        <v>10462</v>
      </c>
      <c r="L185" s="368">
        <v>11731</v>
      </c>
      <c r="M185" s="368">
        <v>12740</v>
      </c>
      <c r="N185" s="368">
        <v>14450</v>
      </c>
      <c r="O185" s="377"/>
    </row>
    <row r="186" spans="1:16">
      <c r="B186" s="496" t="s">
        <v>73</v>
      </c>
      <c r="C186" s="396"/>
      <c r="D186" s="396"/>
      <c r="E186" s="396"/>
      <c r="F186" s="428"/>
      <c r="G186" s="439"/>
      <c r="H186" s="440"/>
      <c r="I186" s="440"/>
      <c r="J186" s="372"/>
      <c r="K186" s="368"/>
      <c r="L186" s="368"/>
      <c r="M186" s="368"/>
      <c r="N186" s="325" t="s">
        <v>902</v>
      </c>
    </row>
    <row r="187" spans="1:16">
      <c r="A187" s="323">
        <v>48</v>
      </c>
      <c r="B187" s="496" t="s">
        <v>251</v>
      </c>
      <c r="C187" s="396" t="s">
        <v>253</v>
      </c>
      <c r="D187" s="368">
        <v>144</v>
      </c>
      <c r="E187" s="368">
        <v>143627</v>
      </c>
      <c r="F187" s="370">
        <v>143627</v>
      </c>
      <c r="G187" s="398"/>
      <c r="H187" s="399"/>
      <c r="I187" s="399"/>
      <c r="J187" s="372"/>
      <c r="K187" s="368"/>
      <c r="L187" s="368">
        <v>29021</v>
      </c>
      <c r="M187" s="368">
        <v>42687</v>
      </c>
      <c r="N187" s="325">
        <v>46886</v>
      </c>
      <c r="O187" s="368">
        <v>5400</v>
      </c>
    </row>
    <row r="188" spans="1:16" ht="12" customHeight="1">
      <c r="B188" s="496" t="s">
        <v>252</v>
      </c>
      <c r="C188" s="409"/>
      <c r="D188" s="396"/>
      <c r="E188" s="368"/>
      <c r="F188" s="397"/>
      <c r="G188" s="398"/>
      <c r="H188" s="399"/>
      <c r="I188" s="399"/>
      <c r="J188" s="372"/>
      <c r="K188" s="368"/>
      <c r="L188" s="368"/>
      <c r="M188" s="368"/>
      <c r="N188" s="325"/>
    </row>
    <row r="189" spans="1:16" ht="12.75" customHeight="1">
      <c r="A189" s="611" t="s">
        <v>841</v>
      </c>
      <c r="B189" s="611"/>
      <c r="C189" s="611"/>
      <c r="D189" s="353">
        <f>SUM(D151:D187)</f>
        <v>4555</v>
      </c>
      <c r="E189" s="396"/>
      <c r="F189" s="428"/>
      <c r="G189" s="439"/>
      <c r="H189" s="440"/>
      <c r="I189" s="440"/>
      <c r="J189" s="372"/>
      <c r="K189" s="368"/>
    </row>
    <row r="190" spans="1:16" ht="15.75">
      <c r="A190" s="325"/>
      <c r="B190" s="615" t="s">
        <v>935</v>
      </c>
      <c r="C190" s="615"/>
      <c r="D190" s="442">
        <f>D114+D148+D189</f>
        <v>13852</v>
      </c>
      <c r="E190" s="351"/>
      <c r="F190" s="352"/>
      <c r="G190" s="351"/>
      <c r="H190" s="351"/>
      <c r="I190" s="351"/>
      <c r="J190" s="325"/>
      <c r="K190" s="325"/>
    </row>
    <row r="191" spans="1:16" ht="285" customHeight="1">
      <c r="A191" s="325"/>
      <c r="B191" s="585"/>
      <c r="C191" s="585"/>
      <c r="D191" s="587"/>
      <c r="E191" s="586"/>
      <c r="F191" s="352"/>
      <c r="G191" s="586"/>
      <c r="H191" s="586"/>
      <c r="I191" s="586"/>
      <c r="J191" s="325"/>
      <c r="K191" s="325"/>
    </row>
    <row r="192" spans="1:16" ht="14.25" customHeight="1">
      <c r="A192" s="616" t="s">
        <v>936</v>
      </c>
      <c r="B192" s="616"/>
      <c r="C192" s="616"/>
      <c r="D192" s="616"/>
      <c r="E192" s="616"/>
      <c r="F192" s="616"/>
      <c r="G192" s="616"/>
      <c r="H192" s="616"/>
      <c r="I192" s="616"/>
      <c r="J192" s="616"/>
      <c r="K192" s="616"/>
      <c r="L192" s="616"/>
      <c r="M192" s="616"/>
      <c r="N192" s="616"/>
      <c r="O192" s="616"/>
    </row>
    <row r="194" spans="3:3">
      <c r="C194" s="443"/>
    </row>
  </sheetData>
  <mergeCells count="26">
    <mergeCell ref="C151:C152"/>
    <mergeCell ref="A189:C189"/>
    <mergeCell ref="B190:C190"/>
    <mergeCell ref="A192:O192"/>
    <mergeCell ref="A83:C83"/>
    <mergeCell ref="A84:C84"/>
    <mergeCell ref="B86:N86"/>
    <mergeCell ref="G124:G126"/>
    <mergeCell ref="H124:H126"/>
    <mergeCell ref="I124:I126"/>
    <mergeCell ref="J124:J126"/>
    <mergeCell ref="K124:K126"/>
    <mergeCell ref="L124:L126"/>
    <mergeCell ref="M124:M126"/>
    <mergeCell ref="N124:N125"/>
    <mergeCell ref="A75:C75"/>
    <mergeCell ref="A1:N1"/>
    <mergeCell ref="A2:N2"/>
    <mergeCell ref="P3:P6"/>
    <mergeCell ref="B7:N7"/>
    <mergeCell ref="A17:C17"/>
    <mergeCell ref="A37:C37"/>
    <mergeCell ref="A45:C45"/>
    <mergeCell ref="A47:C47"/>
    <mergeCell ref="B49:N49"/>
    <mergeCell ref="A67:C67"/>
  </mergeCells>
  <pageMargins left="0.5" right="0.45" top="0.55000000000000004" bottom="0.16" header="0.14000000000000001" footer="0.1"/>
  <pageSetup paperSize="9" scale="79" orientation="portrait" r:id="rId1"/>
  <rowBreaks count="1" manualBreakCount="1">
    <brk id="14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P87"/>
  <sheetViews>
    <sheetView topLeftCell="A13" zoomScaleSheetLayoutView="100" workbookViewId="0">
      <selection activeCell="I44" sqref="I44"/>
    </sheetView>
  </sheetViews>
  <sheetFormatPr defaultColWidth="11" defaultRowHeight="12.75"/>
  <cols>
    <col min="1" max="1" width="4.5703125" style="111" customWidth="1"/>
    <col min="2" max="2" width="24.140625" style="84" customWidth="1"/>
    <col min="3" max="3" width="11" style="86" customWidth="1"/>
    <col min="4" max="4" width="11.7109375" style="86" customWidth="1"/>
    <col min="5" max="5" width="13.28515625" style="116" customWidth="1"/>
    <col min="6" max="6" width="10" style="116" customWidth="1"/>
    <col min="7" max="7" width="13" style="86" customWidth="1"/>
    <col min="8" max="8" width="12.28515625" style="86" customWidth="1"/>
    <col min="9" max="9" width="13" style="86" customWidth="1"/>
    <col min="10" max="16384" width="11" style="84"/>
  </cols>
  <sheetData>
    <row r="1" spans="1:9" ht="15.75">
      <c r="A1" s="623" t="s">
        <v>258</v>
      </c>
      <c r="B1" s="623"/>
      <c r="C1" s="623"/>
      <c r="D1" s="623"/>
      <c r="E1" s="623"/>
      <c r="F1" s="623"/>
      <c r="G1" s="623"/>
      <c r="H1" s="623"/>
      <c r="I1" s="623"/>
    </row>
    <row r="2" spans="1:9" ht="6.75" customHeight="1">
      <c r="A2" s="85"/>
      <c r="E2" s="87"/>
      <c r="F2" s="87"/>
      <c r="I2" s="88"/>
    </row>
    <row r="3" spans="1:9" ht="14.25">
      <c r="A3" s="624" t="s">
        <v>259</v>
      </c>
      <c r="B3" s="624"/>
      <c r="C3" s="624"/>
      <c r="D3" s="624"/>
      <c r="E3" s="624"/>
      <c r="F3" s="624"/>
      <c r="G3" s="624"/>
      <c r="H3" s="624"/>
      <c r="I3" s="624"/>
    </row>
    <row r="4" spans="1:9" ht="14.25">
      <c r="A4" s="625" t="s">
        <v>260</v>
      </c>
      <c r="B4" s="625"/>
      <c r="C4" s="625"/>
      <c r="D4" s="625"/>
      <c r="E4" s="625"/>
      <c r="F4" s="625"/>
      <c r="G4" s="625"/>
      <c r="H4" s="625"/>
      <c r="I4" s="625"/>
    </row>
    <row r="5" spans="1:9">
      <c r="A5" s="89" t="s">
        <v>3</v>
      </c>
      <c r="B5" s="90" t="s">
        <v>261</v>
      </c>
      <c r="C5" s="91" t="s">
        <v>5</v>
      </c>
      <c r="D5" s="91" t="s">
        <v>6</v>
      </c>
      <c r="E5" s="92" t="s">
        <v>7</v>
      </c>
      <c r="F5" s="92" t="s">
        <v>263</v>
      </c>
      <c r="G5" s="91" t="s">
        <v>8</v>
      </c>
      <c r="H5" s="91" t="s">
        <v>8</v>
      </c>
      <c r="I5" s="93" t="s">
        <v>8</v>
      </c>
    </row>
    <row r="6" spans="1:9">
      <c r="A6" s="94" t="s">
        <v>10</v>
      </c>
      <c r="B6" s="95" t="s">
        <v>264</v>
      </c>
      <c r="C6" s="96"/>
      <c r="D6" s="96" t="s">
        <v>265</v>
      </c>
      <c r="E6" s="97" t="s">
        <v>12</v>
      </c>
      <c r="F6" s="98" t="s">
        <v>266</v>
      </c>
      <c r="G6" s="96" t="s">
        <v>267</v>
      </c>
      <c r="H6" s="96" t="s">
        <v>268</v>
      </c>
      <c r="I6" s="99" t="s">
        <v>13</v>
      </c>
    </row>
    <row r="7" spans="1:9">
      <c r="A7" s="100"/>
      <c r="B7" s="101"/>
      <c r="C7" s="102"/>
      <c r="D7" s="102"/>
      <c r="E7" s="103"/>
      <c r="F7" s="103"/>
      <c r="G7" s="102" t="s">
        <v>266</v>
      </c>
      <c r="H7" s="102" t="s">
        <v>266</v>
      </c>
      <c r="I7" s="104"/>
    </row>
    <row r="8" spans="1:9" s="5" customFormat="1" ht="14.25">
      <c r="A8" s="105" t="s">
        <v>15</v>
      </c>
      <c r="B8" s="15" t="s">
        <v>18</v>
      </c>
      <c r="C8" s="16"/>
      <c r="D8" s="16"/>
      <c r="E8" s="16"/>
      <c r="F8" s="16"/>
      <c r="G8" s="16"/>
    </row>
    <row r="9" spans="1:9" s="5" customFormat="1" ht="14.25">
      <c r="A9" s="105"/>
      <c r="B9" s="106" t="s">
        <v>20</v>
      </c>
      <c r="C9" s="16"/>
      <c r="D9" s="16"/>
      <c r="E9" s="16"/>
      <c r="F9" s="16"/>
      <c r="G9" s="16"/>
    </row>
    <row r="10" spans="1:9" s="107" customFormat="1">
      <c r="A10" s="85" t="s">
        <v>21</v>
      </c>
      <c r="B10" s="513" t="s">
        <v>57</v>
      </c>
      <c r="C10" s="108" t="s">
        <v>27</v>
      </c>
      <c r="D10" s="109" t="s">
        <v>58</v>
      </c>
      <c r="E10" s="110">
        <v>240</v>
      </c>
      <c r="F10" s="110" t="s">
        <v>269</v>
      </c>
      <c r="G10" s="109" t="s">
        <v>270</v>
      </c>
      <c r="H10" s="109" t="s">
        <v>271</v>
      </c>
      <c r="I10" s="109" t="s">
        <v>25</v>
      </c>
    </row>
    <row r="11" spans="1:9" s="107" customFormat="1">
      <c r="A11" s="111" t="s">
        <v>272</v>
      </c>
      <c r="B11" s="513" t="s">
        <v>22</v>
      </c>
      <c r="C11" s="108" t="s">
        <v>23</v>
      </c>
      <c r="D11" s="109" t="s">
        <v>24</v>
      </c>
      <c r="E11" s="110">
        <v>231</v>
      </c>
      <c r="F11" s="110" t="s">
        <v>273</v>
      </c>
      <c r="G11" s="109" t="s">
        <v>274</v>
      </c>
      <c r="H11" s="109" t="s">
        <v>275</v>
      </c>
      <c r="I11" s="109" t="s">
        <v>25</v>
      </c>
    </row>
    <row r="12" spans="1:9" s="113" customFormat="1" ht="12.75" customHeight="1">
      <c r="A12" s="85" t="s">
        <v>276</v>
      </c>
      <c r="B12" s="513" t="s">
        <v>26</v>
      </c>
      <c r="C12" s="76" t="s">
        <v>27</v>
      </c>
      <c r="D12" s="76" t="s">
        <v>28</v>
      </c>
      <c r="E12" s="76">
        <v>44</v>
      </c>
      <c r="F12" s="76" t="s">
        <v>277</v>
      </c>
      <c r="G12" s="109" t="s">
        <v>278</v>
      </c>
      <c r="H12" s="109" t="s">
        <v>271</v>
      </c>
      <c r="I12" s="112" t="s">
        <v>29</v>
      </c>
    </row>
    <row r="13" spans="1:9">
      <c r="A13" s="111" t="s">
        <v>279</v>
      </c>
      <c r="B13" s="466" t="s">
        <v>31</v>
      </c>
      <c r="C13" s="86" t="s">
        <v>32</v>
      </c>
      <c r="D13" s="86" t="s">
        <v>33</v>
      </c>
      <c r="E13" s="114">
        <v>132</v>
      </c>
      <c r="F13" s="114" t="s">
        <v>280</v>
      </c>
      <c r="G13" s="86" t="s">
        <v>281</v>
      </c>
      <c r="H13" s="86" t="s">
        <v>282</v>
      </c>
      <c r="I13" s="86" t="s">
        <v>34</v>
      </c>
    </row>
    <row r="14" spans="1:9" s="113" customFormat="1" ht="12.75" customHeight="1">
      <c r="A14" s="85" t="s">
        <v>42</v>
      </c>
      <c r="B14" s="513" t="s">
        <v>59</v>
      </c>
      <c r="C14" s="76" t="s">
        <v>27</v>
      </c>
      <c r="D14" s="76" t="s">
        <v>60</v>
      </c>
      <c r="E14" s="115">
        <v>45</v>
      </c>
      <c r="F14" s="76" t="s">
        <v>283</v>
      </c>
      <c r="G14" s="109" t="s">
        <v>284</v>
      </c>
      <c r="H14" s="109" t="s">
        <v>271</v>
      </c>
      <c r="I14" s="112" t="s">
        <v>29</v>
      </c>
    </row>
    <row r="15" spans="1:9" s="107" customFormat="1">
      <c r="A15" s="111" t="s">
        <v>49</v>
      </c>
      <c r="B15" s="513" t="s">
        <v>62</v>
      </c>
      <c r="C15" s="108" t="s">
        <v>23</v>
      </c>
      <c r="D15" s="109" t="s">
        <v>63</v>
      </c>
      <c r="E15" s="110">
        <v>520</v>
      </c>
      <c r="F15" s="110" t="s">
        <v>285</v>
      </c>
      <c r="G15" s="109" t="s">
        <v>286</v>
      </c>
      <c r="H15" s="109" t="s">
        <v>287</v>
      </c>
      <c r="I15" s="109" t="s">
        <v>64</v>
      </c>
    </row>
    <row r="16" spans="1:9">
      <c r="A16" s="85" t="s">
        <v>288</v>
      </c>
      <c r="B16" s="466" t="s">
        <v>289</v>
      </c>
      <c r="C16" s="86" t="s">
        <v>23</v>
      </c>
      <c r="D16" s="86" t="s">
        <v>67</v>
      </c>
      <c r="E16" s="116">
        <v>412</v>
      </c>
      <c r="F16" s="116" t="s">
        <v>290</v>
      </c>
      <c r="G16" s="86" t="s">
        <v>291</v>
      </c>
      <c r="H16" s="86" t="s">
        <v>292</v>
      </c>
      <c r="I16" s="86" t="s">
        <v>68</v>
      </c>
    </row>
    <row r="17" spans="1:9">
      <c r="A17" s="85">
        <v>8</v>
      </c>
      <c r="B17" s="466" t="s">
        <v>81</v>
      </c>
      <c r="C17" s="86" t="s">
        <v>23</v>
      </c>
      <c r="D17" s="86" t="s">
        <v>82</v>
      </c>
      <c r="E17" s="116">
        <v>800</v>
      </c>
      <c r="F17" s="87" t="s">
        <v>293</v>
      </c>
      <c r="G17" s="86" t="s">
        <v>294</v>
      </c>
      <c r="H17" s="86" t="s">
        <v>295</v>
      </c>
      <c r="I17" s="86" t="s">
        <v>83</v>
      </c>
    </row>
    <row r="18" spans="1:9" ht="14.25">
      <c r="A18" s="85"/>
      <c r="B18" s="514" t="s">
        <v>36</v>
      </c>
      <c r="E18" s="114"/>
      <c r="F18" s="114"/>
    </row>
    <row r="19" spans="1:9">
      <c r="A19" s="111">
        <v>9</v>
      </c>
      <c r="B19" s="515" t="s">
        <v>296</v>
      </c>
      <c r="C19" s="86" t="s">
        <v>39</v>
      </c>
      <c r="D19" s="86" t="s">
        <v>40</v>
      </c>
      <c r="E19" s="116">
        <v>30</v>
      </c>
      <c r="F19" s="117" t="s">
        <v>133</v>
      </c>
      <c r="G19" s="86" t="s">
        <v>297</v>
      </c>
      <c r="H19" s="86" t="s">
        <v>297</v>
      </c>
      <c r="I19" s="86" t="s">
        <v>70</v>
      </c>
    </row>
    <row r="20" spans="1:9">
      <c r="A20" s="111">
        <v>10</v>
      </c>
      <c r="B20" s="515" t="s">
        <v>298</v>
      </c>
      <c r="C20" s="86" t="s">
        <v>39</v>
      </c>
      <c r="D20" s="86" t="s">
        <v>40</v>
      </c>
      <c r="E20" s="116">
        <v>30</v>
      </c>
      <c r="F20" s="117" t="s">
        <v>133</v>
      </c>
      <c r="G20" s="86" t="s">
        <v>297</v>
      </c>
      <c r="H20" s="86" t="s">
        <v>297</v>
      </c>
      <c r="I20" s="86" t="s">
        <v>41</v>
      </c>
    </row>
    <row r="21" spans="1:9">
      <c r="A21" s="111">
        <v>11</v>
      </c>
      <c r="B21" s="466" t="s">
        <v>299</v>
      </c>
      <c r="C21" s="86" t="s">
        <v>44</v>
      </c>
      <c r="D21" s="86" t="s">
        <v>300</v>
      </c>
      <c r="E21" s="114">
        <v>42</v>
      </c>
      <c r="F21" s="114" t="s">
        <v>301</v>
      </c>
      <c r="G21" s="118" t="s">
        <v>302</v>
      </c>
      <c r="H21" s="86" t="s">
        <v>303</v>
      </c>
      <c r="I21" s="86" t="s">
        <v>46</v>
      </c>
    </row>
    <row r="22" spans="1:9" s="138" customFormat="1">
      <c r="A22" s="111" t="s">
        <v>949</v>
      </c>
      <c r="B22" s="516" t="s">
        <v>354</v>
      </c>
      <c r="C22" s="468" t="s">
        <v>27</v>
      </c>
      <c r="D22" s="110" t="s">
        <v>123</v>
      </c>
      <c r="E22" s="110">
        <v>300</v>
      </c>
      <c r="F22" s="129" t="s">
        <v>136</v>
      </c>
      <c r="G22" s="469" t="s">
        <v>133</v>
      </c>
      <c r="H22" s="129" t="s">
        <v>271</v>
      </c>
      <c r="I22" s="129" t="s">
        <v>136</v>
      </c>
    </row>
    <row r="23" spans="1:9" s="471" customFormat="1">
      <c r="A23" s="111" t="s">
        <v>80</v>
      </c>
      <c r="B23" s="517" t="s">
        <v>144</v>
      </c>
      <c r="C23" s="116" t="s">
        <v>145</v>
      </c>
      <c r="D23" s="116" t="s">
        <v>146</v>
      </c>
      <c r="E23" s="470">
        <v>40</v>
      </c>
      <c r="F23" s="114" t="s">
        <v>386</v>
      </c>
      <c r="G23" s="114" t="s">
        <v>387</v>
      </c>
      <c r="H23" s="86" t="s">
        <v>271</v>
      </c>
      <c r="I23" s="114" t="s">
        <v>386</v>
      </c>
    </row>
    <row r="24" spans="1:9" s="5" customFormat="1" ht="14.25">
      <c r="A24" s="105"/>
      <c r="B24" s="514" t="s">
        <v>48</v>
      </c>
      <c r="C24" s="16"/>
      <c r="D24" s="16"/>
      <c r="E24" s="16"/>
      <c r="F24" s="16"/>
      <c r="G24" s="16"/>
    </row>
    <row r="25" spans="1:9">
      <c r="A25" s="111">
        <v>14</v>
      </c>
      <c r="B25" s="518" t="s">
        <v>50</v>
      </c>
      <c r="C25" s="86" t="s">
        <v>23</v>
      </c>
      <c r="D25" s="118" t="s">
        <v>51</v>
      </c>
      <c r="E25" s="116">
        <v>70</v>
      </c>
      <c r="F25" s="119" t="s">
        <v>133</v>
      </c>
      <c r="G25" s="86" t="s">
        <v>304</v>
      </c>
      <c r="H25" s="86" t="s">
        <v>305</v>
      </c>
      <c r="I25" s="86" t="s">
        <v>52</v>
      </c>
    </row>
    <row r="26" spans="1:9">
      <c r="A26" s="111">
        <v>15</v>
      </c>
      <c r="B26" s="518" t="s">
        <v>72</v>
      </c>
      <c r="C26" s="86" t="s">
        <v>73</v>
      </c>
      <c r="D26" s="118" t="s">
        <v>74</v>
      </c>
      <c r="E26" s="116">
        <v>99</v>
      </c>
      <c r="F26" s="119" t="s">
        <v>133</v>
      </c>
      <c r="G26" s="86" t="s">
        <v>306</v>
      </c>
      <c r="H26" s="86" t="s">
        <v>307</v>
      </c>
      <c r="I26" s="86" t="s">
        <v>75</v>
      </c>
    </row>
    <row r="27" spans="1:9">
      <c r="A27" s="111">
        <v>16</v>
      </c>
      <c r="B27" s="466" t="s">
        <v>308</v>
      </c>
      <c r="C27" s="86" t="s">
        <v>309</v>
      </c>
      <c r="D27" s="86" t="s">
        <v>90</v>
      </c>
      <c r="E27" s="87">
        <v>330</v>
      </c>
      <c r="F27" s="119" t="s">
        <v>133</v>
      </c>
      <c r="G27" s="86" t="s">
        <v>310</v>
      </c>
      <c r="H27" s="86" t="s">
        <v>311</v>
      </c>
      <c r="I27" s="86" t="s">
        <v>312</v>
      </c>
    </row>
    <row r="28" spans="1:9" s="138" customFormat="1">
      <c r="A28" s="111">
        <v>17</v>
      </c>
      <c r="B28" s="519" t="s">
        <v>420</v>
      </c>
      <c r="C28" s="110" t="s">
        <v>73</v>
      </c>
      <c r="D28" s="110" t="s">
        <v>188</v>
      </c>
      <c r="E28" s="110">
        <v>96</v>
      </c>
      <c r="F28" s="132" t="s">
        <v>133</v>
      </c>
      <c r="G28" s="468" t="s">
        <v>421</v>
      </c>
      <c r="H28" s="472" t="s">
        <v>422</v>
      </c>
      <c r="I28" s="110" t="s">
        <v>189</v>
      </c>
    </row>
    <row r="29" spans="1:9" s="124" customFormat="1" ht="15">
      <c r="A29" s="120"/>
      <c r="B29" s="621" t="s">
        <v>948</v>
      </c>
      <c r="C29" s="621"/>
      <c r="D29" s="621"/>
      <c r="E29" s="121">
        <f>SUM(E10:E28)</f>
        <v>3461</v>
      </c>
      <c r="F29" s="122"/>
      <c r="G29" s="123"/>
      <c r="H29" s="123"/>
      <c r="I29" s="123"/>
    </row>
    <row r="30" spans="1:9" s="5" customFormat="1" ht="14.25">
      <c r="A30" s="105" t="s">
        <v>202</v>
      </c>
      <c r="B30" s="15" t="s">
        <v>93</v>
      </c>
      <c r="C30" s="16"/>
      <c r="D30" s="16"/>
      <c r="E30" s="16"/>
      <c r="F30" s="16"/>
      <c r="G30" s="16"/>
    </row>
    <row r="31" spans="1:9" s="124" customFormat="1" ht="15">
      <c r="A31" s="125"/>
      <c r="B31" s="106" t="s">
        <v>20</v>
      </c>
      <c r="C31" s="123"/>
      <c r="D31" s="123"/>
      <c r="E31" s="126"/>
      <c r="F31" s="126"/>
      <c r="G31" s="123"/>
      <c r="H31" s="123"/>
      <c r="I31" s="123"/>
    </row>
    <row r="32" spans="1:9">
      <c r="A32" s="85">
        <v>1</v>
      </c>
      <c r="B32" s="127" t="s">
        <v>94</v>
      </c>
      <c r="C32" s="108" t="s">
        <v>27</v>
      </c>
      <c r="D32" s="109" t="s">
        <v>95</v>
      </c>
      <c r="E32" s="128">
        <v>330</v>
      </c>
      <c r="F32" s="129" t="s">
        <v>313</v>
      </c>
      <c r="G32" s="87" t="s">
        <v>314</v>
      </c>
      <c r="H32" s="87" t="s">
        <v>315</v>
      </c>
      <c r="I32" s="129" t="s">
        <v>316</v>
      </c>
    </row>
    <row r="33" spans="1:16">
      <c r="A33" s="85">
        <v>2</v>
      </c>
      <c r="B33" s="84" t="s">
        <v>317</v>
      </c>
      <c r="C33" s="86" t="s">
        <v>23</v>
      </c>
      <c r="D33" s="86" t="s">
        <v>318</v>
      </c>
      <c r="E33" s="87">
        <v>800</v>
      </c>
      <c r="F33" s="87" t="s">
        <v>319</v>
      </c>
      <c r="G33" s="86" t="s">
        <v>320</v>
      </c>
      <c r="H33" s="86" t="s">
        <v>321</v>
      </c>
      <c r="I33" s="86" t="s">
        <v>99</v>
      </c>
    </row>
    <row r="34" spans="1:16">
      <c r="A34" s="85">
        <v>3</v>
      </c>
      <c r="B34" s="84" t="s">
        <v>322</v>
      </c>
      <c r="C34" s="86" t="s">
        <v>309</v>
      </c>
      <c r="D34" s="86" t="s">
        <v>205</v>
      </c>
      <c r="E34" s="114">
        <v>1000</v>
      </c>
      <c r="F34" s="114" t="s">
        <v>323</v>
      </c>
      <c r="G34" s="86" t="s">
        <v>324</v>
      </c>
      <c r="H34" s="86" t="s">
        <v>325</v>
      </c>
      <c r="I34" s="86" t="s">
        <v>206</v>
      </c>
    </row>
    <row r="35" spans="1:16">
      <c r="A35" s="85">
        <v>4</v>
      </c>
      <c r="B35" s="130" t="s">
        <v>101</v>
      </c>
      <c r="C35" s="86" t="s">
        <v>309</v>
      </c>
      <c r="D35" s="86" t="s">
        <v>63</v>
      </c>
      <c r="E35" s="131">
        <v>520</v>
      </c>
      <c r="F35" s="131" t="s">
        <v>326</v>
      </c>
      <c r="G35" s="86" t="s">
        <v>327</v>
      </c>
      <c r="H35" s="86" t="s">
        <v>328</v>
      </c>
      <c r="I35" s="132" t="s">
        <v>102</v>
      </c>
    </row>
    <row r="36" spans="1:16">
      <c r="A36" s="85">
        <v>5</v>
      </c>
      <c r="B36" s="130" t="s">
        <v>329</v>
      </c>
      <c r="C36" s="86" t="s">
        <v>309</v>
      </c>
      <c r="D36" s="86" t="s">
        <v>208</v>
      </c>
      <c r="E36" s="131">
        <v>171</v>
      </c>
      <c r="F36" s="131" t="s">
        <v>330</v>
      </c>
      <c r="G36" s="86" t="s">
        <v>331</v>
      </c>
      <c r="H36" s="86" t="s">
        <v>332</v>
      </c>
      <c r="I36" s="133">
        <v>41122</v>
      </c>
    </row>
    <row r="37" spans="1:16">
      <c r="A37" s="85">
        <v>6</v>
      </c>
      <c r="B37" s="130" t="s">
        <v>333</v>
      </c>
      <c r="C37" s="86" t="s">
        <v>309</v>
      </c>
      <c r="D37" s="86" t="s">
        <v>212</v>
      </c>
      <c r="E37" s="131">
        <v>444</v>
      </c>
      <c r="F37" s="134" t="s">
        <v>334</v>
      </c>
      <c r="G37" s="86" t="s">
        <v>335</v>
      </c>
      <c r="H37" s="86" t="s">
        <v>336</v>
      </c>
      <c r="I37" s="135" t="s">
        <v>213</v>
      </c>
    </row>
    <row r="38" spans="1:16">
      <c r="A38" s="85">
        <v>7</v>
      </c>
      <c r="B38" s="84" t="s">
        <v>103</v>
      </c>
      <c r="C38" s="86" t="s">
        <v>32</v>
      </c>
      <c r="D38" s="86" t="s">
        <v>104</v>
      </c>
      <c r="E38" s="116">
        <v>160</v>
      </c>
      <c r="F38" s="116" t="s">
        <v>337</v>
      </c>
      <c r="G38" s="86" t="s">
        <v>338</v>
      </c>
      <c r="H38" s="86" t="s">
        <v>339</v>
      </c>
      <c r="I38" s="86" t="s">
        <v>105</v>
      </c>
    </row>
    <row r="39" spans="1:16" s="107" customFormat="1">
      <c r="A39" s="85">
        <v>8</v>
      </c>
      <c r="B39" s="107" t="s">
        <v>107</v>
      </c>
      <c r="C39" s="136" t="s">
        <v>340</v>
      </c>
      <c r="D39" s="109" t="s">
        <v>109</v>
      </c>
      <c r="E39" s="137">
        <v>2000</v>
      </c>
      <c r="F39" s="137" t="s">
        <v>341</v>
      </c>
      <c r="G39" s="109" t="s">
        <v>281</v>
      </c>
      <c r="H39" s="109" t="s">
        <v>342</v>
      </c>
      <c r="I39" s="109" t="s">
        <v>110</v>
      </c>
      <c r="L39" s="138"/>
    </row>
    <row r="40" spans="1:16" s="107" customFormat="1">
      <c r="A40" s="85">
        <v>9</v>
      </c>
      <c r="B40" s="107" t="s">
        <v>111</v>
      </c>
      <c r="C40" s="136" t="s">
        <v>108</v>
      </c>
      <c r="D40" s="109" t="s">
        <v>112</v>
      </c>
      <c r="E40" s="137">
        <v>600</v>
      </c>
      <c r="F40" s="137" t="s">
        <v>343</v>
      </c>
      <c r="G40" s="109" t="s">
        <v>344</v>
      </c>
      <c r="H40" s="109" t="s">
        <v>345</v>
      </c>
      <c r="I40" s="109" t="s">
        <v>113</v>
      </c>
    </row>
    <row r="41" spans="1:16">
      <c r="A41" s="85">
        <v>10</v>
      </c>
      <c r="B41" s="84" t="s">
        <v>114</v>
      </c>
      <c r="C41" s="86" t="s">
        <v>108</v>
      </c>
      <c r="D41" s="86" t="s">
        <v>115</v>
      </c>
      <c r="E41" s="87">
        <v>110</v>
      </c>
      <c r="F41" s="87" t="s">
        <v>346</v>
      </c>
      <c r="G41" s="86" t="s">
        <v>347</v>
      </c>
      <c r="H41" s="86" t="s">
        <v>348</v>
      </c>
      <c r="I41" s="86" t="s">
        <v>116</v>
      </c>
    </row>
    <row r="42" spans="1:16" s="139" customFormat="1">
      <c r="A42" s="85">
        <v>11</v>
      </c>
      <c r="B42" s="139" t="s">
        <v>117</v>
      </c>
      <c r="C42" s="139" t="s">
        <v>118</v>
      </c>
      <c r="D42" s="108" t="s">
        <v>119</v>
      </c>
      <c r="E42" s="108">
        <v>60</v>
      </c>
      <c r="F42" s="140"/>
      <c r="G42" s="141"/>
      <c r="H42" s="142"/>
      <c r="I42" s="141"/>
      <c r="J42" s="108"/>
      <c r="L42" s="113"/>
      <c r="M42" s="108"/>
      <c r="N42" s="143"/>
      <c r="O42" s="144"/>
      <c r="P42" s="108"/>
    </row>
    <row r="43" spans="1:16" s="139" customFormat="1">
      <c r="A43" s="85">
        <v>12</v>
      </c>
      <c r="B43" s="139" t="s">
        <v>214</v>
      </c>
      <c r="C43" s="139" t="s">
        <v>215</v>
      </c>
      <c r="D43" s="108" t="s">
        <v>185</v>
      </c>
      <c r="E43" s="108">
        <v>120</v>
      </c>
      <c r="F43" s="140" t="s">
        <v>350</v>
      </c>
      <c r="G43" s="141" t="s">
        <v>351</v>
      </c>
      <c r="H43" s="141" t="s">
        <v>352</v>
      </c>
      <c r="I43" s="141" t="s">
        <v>216</v>
      </c>
      <c r="J43" s="108"/>
      <c r="L43" s="113"/>
      <c r="M43" s="108"/>
      <c r="N43" s="143"/>
      <c r="O43" s="144"/>
      <c r="P43" s="108"/>
    </row>
    <row r="44" spans="1:16" s="139" customFormat="1">
      <c r="A44" s="85">
        <v>13</v>
      </c>
      <c r="B44" s="139" t="s">
        <v>950</v>
      </c>
      <c r="C44" s="139" t="s">
        <v>954</v>
      </c>
      <c r="D44" s="108" t="s">
        <v>952</v>
      </c>
      <c r="E44" s="108">
        <v>960</v>
      </c>
      <c r="F44" s="140" t="s">
        <v>969</v>
      </c>
      <c r="G44" s="86" t="s">
        <v>966</v>
      </c>
      <c r="H44" s="86" t="s">
        <v>970</v>
      </c>
      <c r="I44" s="141"/>
      <c r="J44" s="108"/>
      <c r="L44" s="113"/>
      <c r="M44" s="108"/>
      <c r="N44" s="143"/>
      <c r="O44" s="144"/>
      <c r="P44" s="108"/>
    </row>
    <row r="45" spans="1:16" s="124" customFormat="1" ht="15">
      <c r="A45" s="112"/>
      <c r="B45" s="621" t="s">
        <v>353</v>
      </c>
      <c r="C45" s="621"/>
      <c r="D45" s="621"/>
      <c r="E45" s="121">
        <f>SUM(E32:E44)</f>
        <v>7275</v>
      </c>
      <c r="F45" s="145"/>
      <c r="G45" s="123"/>
      <c r="H45" s="123"/>
      <c r="I45" s="123"/>
    </row>
    <row r="46" spans="1:16" s="124" customFormat="1" ht="15">
      <c r="A46" s="85"/>
      <c r="B46" s="106" t="s">
        <v>36</v>
      </c>
      <c r="C46" s="146"/>
      <c r="D46" s="147"/>
      <c r="E46" s="122"/>
      <c r="F46" s="122"/>
      <c r="G46" s="123"/>
      <c r="H46" s="123"/>
      <c r="I46" s="123"/>
    </row>
    <row r="47" spans="1:16" s="139" customFormat="1">
      <c r="A47" s="112">
        <v>14</v>
      </c>
      <c r="B47" s="465" t="s">
        <v>354</v>
      </c>
      <c r="C47" s="131" t="s">
        <v>27</v>
      </c>
      <c r="D47" s="108" t="s">
        <v>123</v>
      </c>
      <c r="E47" s="108">
        <v>150</v>
      </c>
      <c r="F47" s="143" t="s">
        <v>136</v>
      </c>
      <c r="G47" s="149" t="s">
        <v>133</v>
      </c>
      <c r="H47" s="143" t="s">
        <v>271</v>
      </c>
      <c r="I47" s="143" t="s">
        <v>136</v>
      </c>
    </row>
    <row r="48" spans="1:16" s="139" customFormat="1">
      <c r="A48" s="144">
        <v>15</v>
      </c>
      <c r="B48" s="465" t="s">
        <v>217</v>
      </c>
      <c r="C48" s="131" t="s">
        <v>218</v>
      </c>
      <c r="D48" s="108" t="s">
        <v>219</v>
      </c>
      <c r="E48" s="108">
        <v>206</v>
      </c>
      <c r="F48" s="143" t="s">
        <v>355</v>
      </c>
      <c r="G48" s="143" t="s">
        <v>356</v>
      </c>
      <c r="H48" s="143" t="s">
        <v>271</v>
      </c>
      <c r="I48" s="143" t="s">
        <v>220</v>
      </c>
    </row>
    <row r="49" spans="1:16">
      <c r="A49" s="112">
        <v>16</v>
      </c>
      <c r="B49" s="466" t="s">
        <v>357</v>
      </c>
      <c r="C49" s="86" t="s">
        <v>23</v>
      </c>
      <c r="D49" s="86" t="s">
        <v>126</v>
      </c>
      <c r="E49" s="87">
        <v>100</v>
      </c>
      <c r="F49" s="87" t="s">
        <v>127</v>
      </c>
      <c r="G49" s="86" t="s">
        <v>358</v>
      </c>
      <c r="H49" s="86" t="s">
        <v>359</v>
      </c>
      <c r="I49" s="86" t="s">
        <v>360</v>
      </c>
    </row>
    <row r="50" spans="1:16">
      <c r="A50" s="144">
        <v>17</v>
      </c>
      <c r="B50" s="466" t="s">
        <v>361</v>
      </c>
      <c r="C50" s="86" t="s">
        <v>23</v>
      </c>
      <c r="D50" s="86" t="s">
        <v>138</v>
      </c>
      <c r="E50" s="87">
        <v>111</v>
      </c>
      <c r="F50" s="87" t="s">
        <v>362</v>
      </c>
      <c r="G50" s="86" t="s">
        <v>363</v>
      </c>
      <c r="H50" s="86" t="s">
        <v>364</v>
      </c>
      <c r="I50" s="86" t="s">
        <v>362</v>
      </c>
    </row>
    <row r="51" spans="1:16">
      <c r="A51" s="112">
        <v>18</v>
      </c>
      <c r="B51" s="466" t="s">
        <v>365</v>
      </c>
      <c r="C51" s="86" t="s">
        <v>23</v>
      </c>
      <c r="D51" s="86" t="s">
        <v>366</v>
      </c>
      <c r="E51" s="87">
        <v>65</v>
      </c>
      <c r="F51" s="119" t="s">
        <v>133</v>
      </c>
      <c r="G51" s="86" t="s">
        <v>358</v>
      </c>
      <c r="H51" s="86" t="s">
        <v>367</v>
      </c>
      <c r="I51" s="86" t="s">
        <v>368</v>
      </c>
    </row>
    <row r="52" spans="1:16" s="139" customFormat="1">
      <c r="A52" s="144">
        <v>19</v>
      </c>
      <c r="B52" s="142" t="s">
        <v>131</v>
      </c>
      <c r="C52" s="108" t="s">
        <v>23</v>
      </c>
      <c r="D52" s="108" t="s">
        <v>132</v>
      </c>
      <c r="E52" s="108">
        <v>130</v>
      </c>
      <c r="F52" s="149" t="s">
        <v>133</v>
      </c>
      <c r="G52" s="143" t="s">
        <v>369</v>
      </c>
      <c r="H52" s="143" t="s">
        <v>370</v>
      </c>
      <c r="I52" s="143" t="s">
        <v>371</v>
      </c>
      <c r="J52" s="108"/>
      <c r="L52" s="113"/>
      <c r="M52" s="108"/>
      <c r="N52" s="143"/>
      <c r="O52" s="144"/>
      <c r="P52" s="108"/>
    </row>
    <row r="53" spans="1:16" s="139" customFormat="1">
      <c r="A53" s="112">
        <v>20</v>
      </c>
      <c r="B53" s="142" t="s">
        <v>135</v>
      </c>
      <c r="C53" s="108" t="s">
        <v>23</v>
      </c>
      <c r="E53" s="108">
        <v>100</v>
      </c>
      <c r="F53" s="149" t="s">
        <v>133</v>
      </c>
      <c r="G53" s="143" t="s">
        <v>372</v>
      </c>
      <c r="H53" s="143" t="s">
        <v>373</v>
      </c>
      <c r="I53" s="143" t="s">
        <v>136</v>
      </c>
      <c r="J53" s="108"/>
      <c r="L53" s="113"/>
      <c r="M53" s="108"/>
      <c r="N53" s="143"/>
      <c r="O53" s="144"/>
      <c r="P53" s="108"/>
    </row>
    <row r="54" spans="1:16" s="139" customFormat="1">
      <c r="A54" s="144">
        <v>21</v>
      </c>
      <c r="B54" s="142" t="s">
        <v>374</v>
      </c>
      <c r="C54" s="108" t="s">
        <v>23</v>
      </c>
      <c r="D54" s="108" t="s">
        <v>123</v>
      </c>
      <c r="E54" s="108">
        <v>450</v>
      </c>
      <c r="F54" s="143" t="s">
        <v>375</v>
      </c>
      <c r="G54" s="143" t="s">
        <v>376</v>
      </c>
      <c r="H54" s="143" t="s">
        <v>377</v>
      </c>
      <c r="I54" s="150" t="s">
        <v>133</v>
      </c>
      <c r="J54" s="108"/>
      <c r="L54" s="113"/>
      <c r="M54" s="108"/>
      <c r="N54" s="143"/>
      <c r="O54" s="144"/>
      <c r="P54" s="108"/>
    </row>
    <row r="55" spans="1:16" s="139" customFormat="1">
      <c r="A55" s="112">
        <v>22</v>
      </c>
      <c r="B55" s="142" t="s">
        <v>378</v>
      </c>
      <c r="C55" s="108" t="s">
        <v>379</v>
      </c>
      <c r="D55" s="108" t="s">
        <v>225</v>
      </c>
      <c r="E55" s="108">
        <v>80</v>
      </c>
      <c r="F55" s="149" t="s">
        <v>133</v>
      </c>
      <c r="G55" s="143" t="s">
        <v>380</v>
      </c>
      <c r="H55" s="143" t="s">
        <v>271</v>
      </c>
      <c r="I55" s="143" t="s">
        <v>226</v>
      </c>
      <c r="J55" s="108"/>
      <c r="L55" s="113"/>
      <c r="M55" s="108"/>
      <c r="N55" s="143"/>
      <c r="O55" s="144"/>
      <c r="P55" s="108"/>
    </row>
    <row r="56" spans="1:16" s="139" customFormat="1" ht="13.5" customHeight="1">
      <c r="A56" s="144">
        <v>23</v>
      </c>
      <c r="B56" s="142" t="s">
        <v>381</v>
      </c>
      <c r="C56" s="108" t="s">
        <v>141</v>
      </c>
      <c r="D56" s="108" t="s">
        <v>142</v>
      </c>
      <c r="E56" s="108">
        <v>50</v>
      </c>
      <c r="F56" s="108" t="s">
        <v>167</v>
      </c>
      <c r="G56" s="76" t="s">
        <v>382</v>
      </c>
      <c r="H56" s="76" t="s">
        <v>383</v>
      </c>
      <c r="I56" s="144" t="s">
        <v>143</v>
      </c>
    </row>
    <row r="57" spans="1:16" s="139" customFormat="1" ht="13.5" customHeight="1">
      <c r="A57" s="112">
        <v>24</v>
      </c>
      <c r="B57" s="142" t="s">
        <v>148</v>
      </c>
      <c r="C57" s="108" t="s">
        <v>145</v>
      </c>
      <c r="D57" s="108" t="s">
        <v>149</v>
      </c>
      <c r="E57" s="108">
        <v>120</v>
      </c>
      <c r="F57" s="87" t="s">
        <v>133</v>
      </c>
      <c r="G57" s="86" t="s">
        <v>384</v>
      </c>
      <c r="H57" s="86" t="s">
        <v>385</v>
      </c>
      <c r="I57" s="87" t="s">
        <v>150</v>
      </c>
    </row>
    <row r="58" spans="1:16" s="113" customFormat="1">
      <c r="A58" s="144">
        <v>25</v>
      </c>
      <c r="B58" s="467" t="s">
        <v>144</v>
      </c>
      <c r="C58" s="151" t="s">
        <v>145</v>
      </c>
      <c r="D58" s="151" t="s">
        <v>146</v>
      </c>
      <c r="E58" s="152">
        <v>200</v>
      </c>
      <c r="F58" s="114" t="s">
        <v>386</v>
      </c>
      <c r="G58" s="114" t="s">
        <v>387</v>
      </c>
      <c r="H58" s="86" t="s">
        <v>271</v>
      </c>
      <c r="I58" s="114" t="s">
        <v>386</v>
      </c>
    </row>
    <row r="59" spans="1:16">
      <c r="A59" s="112">
        <v>26</v>
      </c>
      <c r="B59" s="466" t="s">
        <v>388</v>
      </c>
      <c r="C59" s="86" t="s">
        <v>152</v>
      </c>
      <c r="D59" s="86" t="s">
        <v>119</v>
      </c>
      <c r="E59" s="116">
        <v>60</v>
      </c>
      <c r="F59" s="116" t="s">
        <v>389</v>
      </c>
      <c r="G59" s="86" t="s">
        <v>271</v>
      </c>
      <c r="H59" s="86" t="s">
        <v>390</v>
      </c>
      <c r="I59" s="86" t="s">
        <v>389</v>
      </c>
    </row>
    <row r="60" spans="1:16" s="139" customFormat="1">
      <c r="A60" s="144">
        <v>27</v>
      </c>
      <c r="B60" s="142" t="s">
        <v>154</v>
      </c>
      <c r="C60" s="108" t="s">
        <v>152</v>
      </c>
      <c r="D60" s="108" t="s">
        <v>391</v>
      </c>
      <c r="E60" s="108">
        <v>40</v>
      </c>
      <c r="F60" s="86" t="s">
        <v>156</v>
      </c>
      <c r="G60" s="86" t="s">
        <v>271</v>
      </c>
      <c r="H60" s="86" t="s">
        <v>390</v>
      </c>
      <c r="I60" s="86" t="s">
        <v>156</v>
      </c>
    </row>
    <row r="61" spans="1:16">
      <c r="A61" s="112">
        <v>28</v>
      </c>
      <c r="B61" s="466" t="s">
        <v>157</v>
      </c>
      <c r="C61" s="86" t="s">
        <v>44</v>
      </c>
      <c r="D61" s="86" t="s">
        <v>158</v>
      </c>
      <c r="E61" s="87">
        <v>40</v>
      </c>
      <c r="F61" s="87" t="s">
        <v>133</v>
      </c>
      <c r="G61" s="86" t="s">
        <v>392</v>
      </c>
      <c r="H61" s="86" t="s">
        <v>393</v>
      </c>
      <c r="I61" s="135">
        <v>39052</v>
      </c>
    </row>
    <row r="62" spans="1:16">
      <c r="A62" s="144">
        <v>29</v>
      </c>
      <c r="B62" s="466" t="s">
        <v>942</v>
      </c>
      <c r="C62" s="86" t="s">
        <v>89</v>
      </c>
      <c r="D62" s="86" t="s">
        <v>943</v>
      </c>
      <c r="E62" s="87">
        <v>120</v>
      </c>
      <c r="F62" s="87" t="s">
        <v>133</v>
      </c>
      <c r="G62" s="86" t="s">
        <v>967</v>
      </c>
      <c r="H62" s="86" t="s">
        <v>968</v>
      </c>
      <c r="I62" s="86" t="s">
        <v>944</v>
      </c>
    </row>
    <row r="63" spans="1:16" s="124" customFormat="1" ht="15">
      <c r="A63" s="112"/>
      <c r="B63" s="621" t="s">
        <v>394</v>
      </c>
      <c r="C63" s="621"/>
      <c r="D63" s="621"/>
      <c r="E63" s="121">
        <f>SUM(E47:E62)</f>
        <v>2022</v>
      </c>
      <c r="F63" s="122"/>
      <c r="I63" s="123"/>
    </row>
    <row r="64" spans="1:16" s="124" customFormat="1" ht="15">
      <c r="A64" s="111"/>
      <c r="B64" s="106" t="s">
        <v>48</v>
      </c>
      <c r="C64" s="146"/>
      <c r="D64" s="146"/>
      <c r="E64" s="122"/>
      <c r="F64" s="122"/>
      <c r="G64" s="123"/>
      <c r="H64" s="123"/>
      <c r="I64" s="123"/>
    </row>
    <row r="65" spans="1:16">
      <c r="A65" s="111">
        <v>30</v>
      </c>
      <c r="B65" s="84" t="s">
        <v>227</v>
      </c>
      <c r="C65" s="88" t="s">
        <v>27</v>
      </c>
      <c r="D65" s="88" t="s">
        <v>395</v>
      </c>
      <c r="E65" s="114">
        <v>850</v>
      </c>
      <c r="F65" s="132" t="s">
        <v>133</v>
      </c>
      <c r="G65" s="86" t="s">
        <v>396</v>
      </c>
      <c r="H65" s="86" t="s">
        <v>397</v>
      </c>
      <c r="I65" s="86" t="s">
        <v>229</v>
      </c>
    </row>
    <row r="66" spans="1:16">
      <c r="A66" s="111">
        <v>31</v>
      </c>
      <c r="B66" s="113" t="s">
        <v>160</v>
      </c>
      <c r="C66" s="86" t="s">
        <v>23</v>
      </c>
      <c r="D66" s="118" t="s">
        <v>161</v>
      </c>
      <c r="E66" s="116">
        <v>100</v>
      </c>
      <c r="F66" s="132" t="s">
        <v>133</v>
      </c>
      <c r="G66" s="87" t="s">
        <v>398</v>
      </c>
      <c r="H66" s="87" t="s">
        <v>399</v>
      </c>
      <c r="I66" s="86" t="s">
        <v>364</v>
      </c>
    </row>
    <row r="67" spans="1:16" s="154" customFormat="1">
      <c r="A67" s="111">
        <v>32</v>
      </c>
      <c r="B67" s="127" t="s">
        <v>163</v>
      </c>
      <c r="C67" s="151" t="s">
        <v>23</v>
      </c>
      <c r="D67" s="151">
        <v>100</v>
      </c>
      <c r="E67" s="152">
        <v>100</v>
      </c>
      <c r="F67" s="132" t="s">
        <v>133</v>
      </c>
      <c r="G67" s="151" t="s">
        <v>400</v>
      </c>
      <c r="H67" s="153" t="s">
        <v>400</v>
      </c>
      <c r="I67" s="151" t="s">
        <v>401</v>
      </c>
    </row>
    <row r="68" spans="1:16" s="154" customFormat="1">
      <c r="A68" s="111">
        <v>33</v>
      </c>
      <c r="B68" s="130" t="s">
        <v>165</v>
      </c>
      <c r="C68" s="131" t="s">
        <v>23</v>
      </c>
      <c r="D68" s="131" t="s">
        <v>166</v>
      </c>
      <c r="E68" s="131">
        <v>44</v>
      </c>
      <c r="F68" s="132" t="s">
        <v>133</v>
      </c>
      <c r="G68" s="86" t="s">
        <v>402</v>
      </c>
      <c r="H68" s="86" t="s">
        <v>403</v>
      </c>
      <c r="I68" s="86" t="s">
        <v>167</v>
      </c>
      <c r="J68" s="153"/>
      <c r="L68" s="155"/>
      <c r="M68" s="108"/>
      <c r="N68" s="156"/>
      <c r="O68" s="157"/>
      <c r="P68" s="151"/>
    </row>
    <row r="69" spans="1:16" s="154" customFormat="1">
      <c r="A69" s="111">
        <v>34</v>
      </c>
      <c r="B69" s="130" t="s">
        <v>404</v>
      </c>
      <c r="C69" s="131" t="s">
        <v>23</v>
      </c>
      <c r="D69" s="131" t="s">
        <v>231</v>
      </c>
      <c r="E69" s="131">
        <v>180</v>
      </c>
      <c r="F69" s="132" t="s">
        <v>133</v>
      </c>
      <c r="G69" s="86" t="s">
        <v>405</v>
      </c>
      <c r="H69" s="86" t="s">
        <v>406</v>
      </c>
      <c r="I69" s="86" t="s">
        <v>232</v>
      </c>
      <c r="J69" s="153"/>
      <c r="L69" s="155"/>
      <c r="M69" s="108"/>
      <c r="N69" s="156"/>
      <c r="O69" s="157"/>
      <c r="P69" s="151"/>
    </row>
    <row r="70" spans="1:16" s="154" customFormat="1">
      <c r="A70" s="111">
        <v>35</v>
      </c>
      <c r="B70" s="130" t="s">
        <v>407</v>
      </c>
      <c r="C70" s="131" t="s">
        <v>23</v>
      </c>
      <c r="D70" s="131" t="s">
        <v>234</v>
      </c>
      <c r="E70" s="131">
        <v>36</v>
      </c>
      <c r="F70" s="132" t="s">
        <v>133</v>
      </c>
      <c r="G70" s="86" t="s">
        <v>408</v>
      </c>
      <c r="H70" s="86" t="s">
        <v>409</v>
      </c>
      <c r="I70" s="86" t="s">
        <v>235</v>
      </c>
      <c r="J70" s="153"/>
      <c r="L70" s="155"/>
      <c r="M70" s="108"/>
      <c r="N70" s="156"/>
      <c r="O70" s="157"/>
      <c r="P70" s="151"/>
    </row>
    <row r="71" spans="1:16" s="154" customFormat="1">
      <c r="A71" s="111">
        <v>36</v>
      </c>
      <c r="B71" s="127" t="s">
        <v>168</v>
      </c>
      <c r="C71" s="151" t="s">
        <v>89</v>
      </c>
      <c r="D71" s="151" t="s">
        <v>169</v>
      </c>
      <c r="E71" s="152">
        <v>76</v>
      </c>
      <c r="F71" s="132" t="s">
        <v>133</v>
      </c>
      <c r="G71" s="86" t="s">
        <v>402</v>
      </c>
      <c r="H71" s="158" t="s">
        <v>133</v>
      </c>
      <c r="I71" s="86" t="s">
        <v>167</v>
      </c>
    </row>
    <row r="72" spans="1:16" s="139" customFormat="1">
      <c r="A72" s="111">
        <v>37</v>
      </c>
      <c r="B72" s="148" t="s">
        <v>171</v>
      </c>
      <c r="C72" s="108" t="s">
        <v>89</v>
      </c>
      <c r="D72" s="108" t="s">
        <v>172</v>
      </c>
      <c r="E72" s="159">
        <v>99</v>
      </c>
      <c r="F72" s="132" t="s">
        <v>133</v>
      </c>
      <c r="G72" s="108" t="s">
        <v>410</v>
      </c>
      <c r="H72" s="108" t="s">
        <v>411</v>
      </c>
      <c r="I72" s="160" t="s">
        <v>173</v>
      </c>
    </row>
    <row r="73" spans="1:16">
      <c r="A73" s="111">
        <v>38</v>
      </c>
      <c r="B73" s="84" t="s">
        <v>412</v>
      </c>
      <c r="C73" s="86" t="s">
        <v>175</v>
      </c>
      <c r="D73" s="86" t="s">
        <v>176</v>
      </c>
      <c r="E73" s="87">
        <v>400</v>
      </c>
      <c r="F73" s="119" t="s">
        <v>133</v>
      </c>
      <c r="G73" s="86" t="s">
        <v>413</v>
      </c>
      <c r="H73" s="86" t="s">
        <v>271</v>
      </c>
      <c r="I73" s="86" t="s">
        <v>414</v>
      </c>
    </row>
    <row r="74" spans="1:16">
      <c r="A74" s="111">
        <v>39</v>
      </c>
      <c r="B74" s="127" t="s">
        <v>178</v>
      </c>
      <c r="C74" s="151" t="s">
        <v>73</v>
      </c>
      <c r="D74" s="151" t="s">
        <v>179</v>
      </c>
      <c r="E74" s="117">
        <v>1200</v>
      </c>
      <c r="F74" s="119" t="s">
        <v>133</v>
      </c>
      <c r="G74" s="86" t="s">
        <v>415</v>
      </c>
      <c r="H74" s="86" t="s">
        <v>416</v>
      </c>
      <c r="I74" s="86" t="s">
        <v>180</v>
      </c>
    </row>
    <row r="75" spans="1:16">
      <c r="A75" s="111">
        <v>40</v>
      </c>
      <c r="B75" s="127" t="s">
        <v>181</v>
      </c>
      <c r="C75" s="151" t="s">
        <v>73</v>
      </c>
      <c r="D75" s="151" t="s">
        <v>182</v>
      </c>
      <c r="E75" s="161">
        <v>500</v>
      </c>
      <c r="F75" s="132" t="s">
        <v>133</v>
      </c>
      <c r="G75" s="86" t="s">
        <v>417</v>
      </c>
      <c r="H75" s="86" t="s">
        <v>418</v>
      </c>
      <c r="I75" s="86" t="s">
        <v>183</v>
      </c>
    </row>
    <row r="76" spans="1:16">
      <c r="A76" s="111">
        <v>41</v>
      </c>
      <c r="B76" s="139" t="s">
        <v>184</v>
      </c>
      <c r="C76" s="108" t="s">
        <v>73</v>
      </c>
      <c r="D76" s="108" t="s">
        <v>185</v>
      </c>
      <c r="E76" s="159">
        <v>120</v>
      </c>
      <c r="F76" s="132" t="s">
        <v>133</v>
      </c>
      <c r="G76" s="86" t="s">
        <v>380</v>
      </c>
      <c r="H76" s="86" t="s">
        <v>419</v>
      </c>
      <c r="I76" s="143" t="s">
        <v>186</v>
      </c>
    </row>
    <row r="77" spans="1:16" s="139" customFormat="1">
      <c r="A77" s="111">
        <v>42</v>
      </c>
      <c r="B77" s="139" t="s">
        <v>190</v>
      </c>
      <c r="C77" s="108" t="s">
        <v>73</v>
      </c>
      <c r="D77" s="108" t="s">
        <v>191</v>
      </c>
      <c r="E77" s="108">
        <v>51</v>
      </c>
      <c r="F77" s="132" t="s">
        <v>133</v>
      </c>
      <c r="G77" s="86" t="s">
        <v>423</v>
      </c>
      <c r="H77" s="86" t="s">
        <v>424</v>
      </c>
      <c r="I77" s="132" t="s">
        <v>133</v>
      </c>
    </row>
    <row r="78" spans="1:16" s="139" customFormat="1">
      <c r="A78" s="111">
        <v>43</v>
      </c>
      <c r="B78" s="139" t="s">
        <v>236</v>
      </c>
      <c r="C78" s="108" t="s">
        <v>73</v>
      </c>
      <c r="D78" s="108" t="s">
        <v>237</v>
      </c>
      <c r="E78" s="108">
        <v>97</v>
      </c>
      <c r="F78" s="132" t="s">
        <v>133</v>
      </c>
      <c r="G78" s="86" t="s">
        <v>425</v>
      </c>
      <c r="H78" s="86" t="s">
        <v>426</v>
      </c>
      <c r="I78" s="86" t="s">
        <v>238</v>
      </c>
    </row>
    <row r="79" spans="1:16" s="139" customFormat="1">
      <c r="A79" s="111">
        <v>44</v>
      </c>
      <c r="B79" s="139" t="s">
        <v>239</v>
      </c>
      <c r="C79" s="108" t="s">
        <v>73</v>
      </c>
      <c r="D79" s="108" t="s">
        <v>240</v>
      </c>
      <c r="E79" s="108">
        <v>96</v>
      </c>
      <c r="F79" s="132" t="s">
        <v>133</v>
      </c>
      <c r="G79" s="86" t="s">
        <v>427</v>
      </c>
      <c r="H79" s="86" t="s">
        <v>428</v>
      </c>
      <c r="I79" s="86" t="s">
        <v>241</v>
      </c>
    </row>
    <row r="80" spans="1:16" s="139" customFormat="1">
      <c r="A80" s="111">
        <v>45</v>
      </c>
      <c r="B80" s="139" t="s">
        <v>429</v>
      </c>
      <c r="C80" s="108" t="s">
        <v>73</v>
      </c>
      <c r="D80" s="108" t="s">
        <v>243</v>
      </c>
      <c r="E80" s="108">
        <v>66</v>
      </c>
      <c r="F80" s="132" t="s">
        <v>133</v>
      </c>
      <c r="G80" s="86" t="s">
        <v>369</v>
      </c>
      <c r="H80" s="86" t="s">
        <v>430</v>
      </c>
      <c r="I80" s="86" t="s">
        <v>431</v>
      </c>
    </row>
    <row r="81" spans="1:9" s="139" customFormat="1">
      <c r="A81" s="111">
        <v>46</v>
      </c>
      <c r="B81" s="139" t="s">
        <v>245</v>
      </c>
      <c r="C81" s="108" t="s">
        <v>73</v>
      </c>
      <c r="D81" s="108" t="s">
        <v>188</v>
      </c>
      <c r="E81" s="108">
        <v>96</v>
      </c>
      <c r="F81" s="132" t="s">
        <v>133</v>
      </c>
      <c r="G81" s="86" t="s">
        <v>432</v>
      </c>
      <c r="H81" s="86" t="s">
        <v>433</v>
      </c>
      <c r="I81" s="86" t="s">
        <v>246</v>
      </c>
    </row>
    <row r="82" spans="1:9" s="139" customFormat="1">
      <c r="A82" s="111">
        <v>47</v>
      </c>
      <c r="B82" s="139" t="s">
        <v>247</v>
      </c>
      <c r="C82" s="108" t="s">
        <v>73</v>
      </c>
      <c r="D82" s="108" t="s">
        <v>248</v>
      </c>
      <c r="E82" s="108">
        <v>300</v>
      </c>
      <c r="F82" s="132" t="s">
        <v>133</v>
      </c>
      <c r="G82" s="86" t="s">
        <v>434</v>
      </c>
      <c r="H82" s="86" t="s">
        <v>435</v>
      </c>
      <c r="I82" s="86" t="s">
        <v>249</v>
      </c>
    </row>
    <row r="83" spans="1:9" s="139" customFormat="1">
      <c r="A83" s="111">
        <v>48</v>
      </c>
      <c r="B83" s="139" t="s">
        <v>251</v>
      </c>
      <c r="C83" s="108" t="s">
        <v>252</v>
      </c>
      <c r="D83" s="108" t="s">
        <v>253</v>
      </c>
      <c r="E83" s="108">
        <v>144</v>
      </c>
      <c r="F83" s="132" t="s">
        <v>133</v>
      </c>
      <c r="G83" s="86" t="s">
        <v>436</v>
      </c>
      <c r="H83" s="86" t="s">
        <v>437</v>
      </c>
      <c r="I83" s="86" t="s">
        <v>254</v>
      </c>
    </row>
    <row r="84" spans="1:9" s="124" customFormat="1" ht="15">
      <c r="A84" s="111"/>
      <c r="B84" s="621" t="s">
        <v>438</v>
      </c>
      <c r="C84" s="621"/>
      <c r="D84" s="621"/>
      <c r="E84" s="162">
        <f>SUM(E65:E83)</f>
        <v>4555</v>
      </c>
      <c r="F84" s="122"/>
      <c r="G84" s="123"/>
      <c r="H84" s="123"/>
      <c r="I84" s="123"/>
    </row>
    <row r="85" spans="1:9" s="124" customFormat="1" ht="15">
      <c r="A85" s="120"/>
      <c r="B85" s="621" t="s">
        <v>439</v>
      </c>
      <c r="C85" s="621"/>
      <c r="D85" s="621"/>
      <c r="E85" s="121">
        <f>E84+E63+E45</f>
        <v>13852</v>
      </c>
      <c r="F85" s="122"/>
      <c r="G85" s="126"/>
      <c r="H85" s="123"/>
      <c r="I85" s="123"/>
    </row>
    <row r="86" spans="1:9" s="124" customFormat="1" ht="15" customHeight="1">
      <c r="A86" s="120"/>
      <c r="B86" s="146"/>
      <c r="C86" s="146"/>
      <c r="D86" s="146"/>
      <c r="E86" s="162"/>
      <c r="F86" s="122"/>
      <c r="G86" s="126"/>
      <c r="H86" s="123"/>
      <c r="I86" s="123"/>
    </row>
    <row r="87" spans="1:9" ht="12.75" customHeight="1">
      <c r="A87" s="622" t="s">
        <v>440</v>
      </c>
      <c r="B87" s="622"/>
      <c r="C87" s="622"/>
      <c r="D87" s="622"/>
      <c r="E87" s="622"/>
      <c r="F87" s="622"/>
      <c r="G87" s="622"/>
      <c r="H87" s="622"/>
      <c r="I87" s="622"/>
    </row>
  </sheetData>
  <mergeCells count="9">
    <mergeCell ref="B84:D84"/>
    <mergeCell ref="B85:D85"/>
    <mergeCell ref="A87:I87"/>
    <mergeCell ref="A1:I1"/>
    <mergeCell ref="A3:I3"/>
    <mergeCell ref="A4:I4"/>
    <mergeCell ref="B29:D29"/>
    <mergeCell ref="B45:D45"/>
    <mergeCell ref="B63:D63"/>
  </mergeCells>
  <pageMargins left="0.75" right="0.35433070866141703" top="0.25" bottom="0.33" header="0" footer="0.17"/>
  <pageSetup paperSize="9" scale="7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88"/>
  <sheetViews>
    <sheetView topLeftCell="A77" zoomScaleSheetLayoutView="75" workbookViewId="0">
      <selection activeCell="F30" sqref="F30"/>
    </sheetView>
  </sheetViews>
  <sheetFormatPr defaultColWidth="11" defaultRowHeight="15.75"/>
  <cols>
    <col min="1" max="1" width="7" style="188" customWidth="1"/>
    <col min="2" max="2" width="32.5703125" style="66" customWidth="1"/>
    <col min="3" max="3" width="16.5703125" style="190" customWidth="1"/>
    <col min="4" max="4" width="15.5703125" style="188" customWidth="1"/>
    <col min="5" max="5" width="13.42578125" style="191" customWidth="1"/>
    <col min="6" max="6" width="18.5703125" style="191" customWidth="1"/>
    <col min="7" max="7" width="20.5703125" style="188" customWidth="1"/>
    <col min="8" max="16384" width="11" style="66"/>
  </cols>
  <sheetData>
    <row r="1" spans="1:7">
      <c r="A1" s="632" t="s">
        <v>441</v>
      </c>
      <c r="B1" s="632"/>
      <c r="C1" s="632"/>
      <c r="D1" s="632"/>
      <c r="E1" s="632"/>
      <c r="F1" s="632"/>
      <c r="G1" s="632"/>
    </row>
    <row r="2" spans="1:7">
      <c r="A2" s="632" t="s">
        <v>442</v>
      </c>
      <c r="B2" s="632"/>
      <c r="C2" s="632"/>
      <c r="D2" s="632"/>
      <c r="E2" s="632"/>
      <c r="F2" s="632"/>
      <c r="G2" s="632"/>
    </row>
    <row r="3" spans="1:7">
      <c r="A3" s="632" t="s">
        <v>443</v>
      </c>
      <c r="B3" s="632"/>
      <c r="C3" s="632"/>
      <c r="D3" s="632"/>
      <c r="E3" s="632"/>
      <c r="F3" s="632"/>
      <c r="G3" s="632"/>
    </row>
    <row r="4" spans="1:7">
      <c r="A4" s="163" t="s">
        <v>3</v>
      </c>
      <c r="B4" s="164" t="s">
        <v>444</v>
      </c>
      <c r="C4" s="165" t="s">
        <v>445</v>
      </c>
      <c r="D4" s="166" t="s">
        <v>262</v>
      </c>
      <c r="E4" s="167" t="s">
        <v>7</v>
      </c>
      <c r="F4" s="166" t="s">
        <v>446</v>
      </c>
      <c r="G4" s="168" t="s">
        <v>447</v>
      </c>
    </row>
    <row r="5" spans="1:7">
      <c r="A5" s="169" t="s">
        <v>10</v>
      </c>
      <c r="B5" s="170"/>
      <c r="C5" s="171"/>
      <c r="D5" s="172" t="s">
        <v>448</v>
      </c>
      <c r="E5" s="173"/>
      <c r="F5" s="172" t="s">
        <v>449</v>
      </c>
      <c r="G5" s="174" t="s">
        <v>450</v>
      </c>
    </row>
    <row r="6" spans="1:7">
      <c r="A6" s="175"/>
      <c r="B6" s="176"/>
      <c r="C6" s="177"/>
      <c r="D6" s="178"/>
      <c r="E6" s="179" t="s">
        <v>12</v>
      </c>
      <c r="F6" s="178" t="s">
        <v>451</v>
      </c>
      <c r="G6" s="180" t="s">
        <v>452</v>
      </c>
    </row>
    <row r="7" spans="1:7" s="10" customFormat="1">
      <c r="A7" s="9" t="s">
        <v>15</v>
      </c>
      <c r="B7" s="181" t="s">
        <v>18</v>
      </c>
      <c r="C7" s="13"/>
      <c r="D7" s="13"/>
      <c r="E7" s="13"/>
      <c r="F7" s="13"/>
      <c r="G7" s="13"/>
    </row>
    <row r="8" spans="1:7" s="10" customFormat="1">
      <c r="A8" s="9"/>
      <c r="B8" s="182" t="s">
        <v>20</v>
      </c>
      <c r="C8" s="13"/>
      <c r="D8" s="13"/>
      <c r="E8" s="13"/>
      <c r="F8" s="13"/>
      <c r="G8" s="13"/>
    </row>
    <row r="9" spans="1:7" s="184" customFormat="1">
      <c r="A9" s="183" t="s">
        <v>21</v>
      </c>
      <c r="B9" s="521" t="s">
        <v>57</v>
      </c>
      <c r="C9" s="63" t="s">
        <v>27</v>
      </c>
      <c r="D9" s="185" t="s">
        <v>58</v>
      </c>
      <c r="E9" s="186">
        <v>240</v>
      </c>
      <c r="F9" s="187" t="s">
        <v>25</v>
      </c>
      <c r="G9" s="183" t="s">
        <v>453</v>
      </c>
    </row>
    <row r="10" spans="1:7" s="184" customFormat="1">
      <c r="A10" s="188" t="s">
        <v>272</v>
      </c>
      <c r="B10" s="521" t="s">
        <v>22</v>
      </c>
      <c r="C10" s="63" t="s">
        <v>23</v>
      </c>
      <c r="D10" s="185" t="s">
        <v>24</v>
      </c>
      <c r="E10" s="189">
        <v>231</v>
      </c>
      <c r="F10" s="187" t="s">
        <v>25</v>
      </c>
      <c r="G10" s="183" t="s">
        <v>453</v>
      </c>
    </row>
    <row r="11" spans="1:7">
      <c r="A11" s="183" t="s">
        <v>276</v>
      </c>
      <c r="B11" s="460" t="s">
        <v>26</v>
      </c>
      <c r="C11" s="190" t="s">
        <v>27</v>
      </c>
      <c r="D11" s="188" t="s">
        <v>28</v>
      </c>
      <c r="E11" s="191">
        <v>44</v>
      </c>
      <c r="F11" s="191" t="s">
        <v>29</v>
      </c>
      <c r="G11" s="188" t="s">
        <v>454</v>
      </c>
    </row>
    <row r="12" spans="1:7">
      <c r="A12" s="183" t="s">
        <v>279</v>
      </c>
      <c r="B12" s="522" t="s">
        <v>455</v>
      </c>
      <c r="C12" s="190" t="s">
        <v>32</v>
      </c>
      <c r="D12" s="190" t="s">
        <v>33</v>
      </c>
      <c r="E12" s="193">
        <v>132</v>
      </c>
      <c r="F12" s="190" t="s">
        <v>34</v>
      </c>
      <c r="G12" s="193" t="s">
        <v>456</v>
      </c>
    </row>
    <row r="13" spans="1:7">
      <c r="A13" s="188" t="s">
        <v>42</v>
      </c>
      <c r="B13" s="460" t="s">
        <v>59</v>
      </c>
      <c r="C13" s="190" t="s">
        <v>27</v>
      </c>
      <c r="D13" s="188" t="s">
        <v>60</v>
      </c>
      <c r="E13" s="191">
        <v>45</v>
      </c>
      <c r="F13" s="191" t="s">
        <v>29</v>
      </c>
      <c r="G13" s="188" t="s">
        <v>454</v>
      </c>
    </row>
    <row r="14" spans="1:7" s="184" customFormat="1" ht="15" customHeight="1">
      <c r="A14" s="183" t="s">
        <v>49</v>
      </c>
      <c r="B14" s="521" t="s">
        <v>457</v>
      </c>
      <c r="C14" s="185" t="s">
        <v>23</v>
      </c>
      <c r="D14" s="183" t="s">
        <v>458</v>
      </c>
      <c r="E14" s="194">
        <v>520</v>
      </c>
      <c r="F14" s="183" t="s">
        <v>64</v>
      </c>
      <c r="G14" s="183" t="s">
        <v>459</v>
      </c>
    </row>
    <row r="15" spans="1:7">
      <c r="A15" s="188" t="s">
        <v>288</v>
      </c>
      <c r="B15" s="522" t="s">
        <v>289</v>
      </c>
      <c r="C15" s="190" t="s">
        <v>23</v>
      </c>
      <c r="D15" s="190">
        <v>412</v>
      </c>
      <c r="E15" s="193">
        <v>412</v>
      </c>
      <c r="F15" s="190" t="s">
        <v>68</v>
      </c>
      <c r="G15" s="190" t="s">
        <v>460</v>
      </c>
    </row>
    <row r="16" spans="1:7">
      <c r="A16" s="188" t="s">
        <v>461</v>
      </c>
      <c r="B16" s="522" t="s">
        <v>81</v>
      </c>
      <c r="C16" s="193" t="s">
        <v>23</v>
      </c>
      <c r="D16" s="193" t="s">
        <v>82</v>
      </c>
      <c r="E16" s="193">
        <v>800</v>
      </c>
      <c r="F16" s="195" t="s">
        <v>83</v>
      </c>
      <c r="G16" s="188" t="s">
        <v>462</v>
      </c>
    </row>
    <row r="17" spans="1:7" s="10" customFormat="1">
      <c r="A17" s="9"/>
      <c r="B17" s="524" t="s">
        <v>36</v>
      </c>
      <c r="C17" s="13"/>
      <c r="D17" s="13"/>
      <c r="E17" s="584"/>
      <c r="F17" s="13"/>
      <c r="G17" s="13"/>
    </row>
    <row r="18" spans="1:7">
      <c r="A18" s="196" t="s">
        <v>463</v>
      </c>
      <c r="B18" s="525" t="s">
        <v>464</v>
      </c>
      <c r="C18" s="198" t="s">
        <v>39</v>
      </c>
      <c r="D18" s="198" t="s">
        <v>465</v>
      </c>
      <c r="E18" s="199">
        <v>30</v>
      </c>
      <c r="F18" s="198" t="s">
        <v>70</v>
      </c>
      <c r="G18" s="199" t="s">
        <v>466</v>
      </c>
    </row>
    <row r="19" spans="1:7">
      <c r="A19" s="196" t="s">
        <v>467</v>
      </c>
      <c r="B19" s="460" t="s">
        <v>468</v>
      </c>
      <c r="C19" s="190" t="s">
        <v>39</v>
      </c>
      <c r="D19" s="190" t="s">
        <v>465</v>
      </c>
      <c r="E19" s="199">
        <v>30</v>
      </c>
      <c r="F19" s="190" t="s">
        <v>41</v>
      </c>
      <c r="G19" s="199" t="s">
        <v>466</v>
      </c>
    </row>
    <row r="20" spans="1:7">
      <c r="A20" s="188" t="s">
        <v>470</v>
      </c>
      <c r="B20" s="460" t="s">
        <v>299</v>
      </c>
      <c r="C20" s="190" t="s">
        <v>44</v>
      </c>
      <c r="D20" s="190" t="s">
        <v>300</v>
      </c>
      <c r="E20" s="193">
        <v>42</v>
      </c>
      <c r="F20" s="190" t="s">
        <v>46</v>
      </c>
      <c r="G20" s="200" t="s">
        <v>469</v>
      </c>
    </row>
    <row r="21" spans="1:7">
      <c r="A21" s="188" t="s">
        <v>975</v>
      </c>
      <c r="B21" s="526" t="s">
        <v>354</v>
      </c>
      <c r="C21" s="214" t="s">
        <v>27</v>
      </c>
      <c r="D21" s="473" t="s">
        <v>123</v>
      </c>
      <c r="E21" s="473">
        <v>300</v>
      </c>
      <c r="F21" s="207" t="s">
        <v>136</v>
      </c>
      <c r="G21" s="187" t="s">
        <v>497</v>
      </c>
    </row>
    <row r="22" spans="1:7">
      <c r="A22" s="188" t="s">
        <v>976</v>
      </c>
      <c r="B22" s="527" t="s">
        <v>144</v>
      </c>
      <c r="C22" s="218" t="s">
        <v>145</v>
      </c>
      <c r="D22" s="218" t="s">
        <v>146</v>
      </c>
      <c r="E22" s="219">
        <v>40</v>
      </c>
      <c r="F22" s="220" t="s">
        <v>522</v>
      </c>
      <c r="G22" s="211" t="s">
        <v>523</v>
      </c>
    </row>
    <row r="23" spans="1:7" s="10" customFormat="1">
      <c r="B23" s="524" t="s">
        <v>48</v>
      </c>
      <c r="C23" s="13"/>
      <c r="D23" s="13"/>
      <c r="E23" s="584"/>
      <c r="F23" s="13"/>
      <c r="G23" s="13"/>
    </row>
    <row r="24" spans="1:7">
      <c r="A24" s="183" t="s">
        <v>475</v>
      </c>
      <c r="B24" s="528" t="s">
        <v>50</v>
      </c>
      <c r="C24" s="190" t="s">
        <v>23</v>
      </c>
      <c r="D24" s="188" t="s">
        <v>51</v>
      </c>
      <c r="E24" s="191">
        <v>70</v>
      </c>
      <c r="F24" s="188" t="s">
        <v>52</v>
      </c>
      <c r="G24" s="188" t="s">
        <v>472</v>
      </c>
    </row>
    <row r="25" spans="1:7">
      <c r="A25" s="183">
        <v>15</v>
      </c>
      <c r="B25" s="460" t="s">
        <v>72</v>
      </c>
      <c r="C25" s="190" t="s">
        <v>73</v>
      </c>
      <c r="D25" s="188" t="s">
        <v>74</v>
      </c>
      <c r="E25" s="191">
        <v>99</v>
      </c>
      <c r="F25" s="188" t="s">
        <v>75</v>
      </c>
      <c r="G25" s="188" t="s">
        <v>474</v>
      </c>
    </row>
    <row r="26" spans="1:7">
      <c r="A26" s="183">
        <v>16</v>
      </c>
      <c r="B26" s="460" t="s">
        <v>308</v>
      </c>
      <c r="C26" s="190" t="s">
        <v>476</v>
      </c>
      <c r="D26" s="188" t="s">
        <v>477</v>
      </c>
      <c r="E26" s="202">
        <v>330</v>
      </c>
      <c r="F26" s="188" t="s">
        <v>312</v>
      </c>
      <c r="G26" s="195" t="s">
        <v>478</v>
      </c>
    </row>
    <row r="27" spans="1:7">
      <c r="A27" s="183">
        <v>17</v>
      </c>
      <c r="B27" s="529" t="s">
        <v>420</v>
      </c>
      <c r="C27" s="63" t="s">
        <v>73</v>
      </c>
      <c r="D27" s="63" t="s">
        <v>188</v>
      </c>
      <c r="E27" s="63">
        <v>96</v>
      </c>
      <c r="F27" s="207" t="s">
        <v>189</v>
      </c>
      <c r="G27" s="218" t="s">
        <v>558</v>
      </c>
    </row>
    <row r="28" spans="1:7">
      <c r="A28" s="190"/>
      <c r="B28" s="633" t="s">
        <v>959</v>
      </c>
      <c r="C28" s="633"/>
      <c r="D28" s="633"/>
      <c r="E28" s="203">
        <f>SUM(E9:E27)</f>
        <v>3461</v>
      </c>
      <c r="F28" s="204"/>
      <c r="G28" s="190"/>
    </row>
    <row r="29" spans="1:7" s="10" customFormat="1">
      <c r="A29" s="9" t="s">
        <v>202</v>
      </c>
      <c r="B29" s="181" t="s">
        <v>93</v>
      </c>
      <c r="C29" s="13"/>
      <c r="D29" s="13"/>
      <c r="E29" s="13"/>
      <c r="F29" s="13"/>
      <c r="G29" s="13"/>
    </row>
    <row r="30" spans="1:7">
      <c r="B30" s="524" t="s">
        <v>20</v>
      </c>
      <c r="F30" s="188"/>
    </row>
    <row r="31" spans="1:7">
      <c r="A31" s="183" t="s">
        <v>21</v>
      </c>
      <c r="B31" s="527" t="s">
        <v>94</v>
      </c>
      <c r="C31" s="63" t="s">
        <v>27</v>
      </c>
      <c r="D31" s="185" t="s">
        <v>95</v>
      </c>
      <c r="E31" s="186">
        <v>330</v>
      </c>
      <c r="F31" s="183" t="s">
        <v>96</v>
      </c>
      <c r="G31" s="193" t="s">
        <v>479</v>
      </c>
    </row>
    <row r="32" spans="1:7" s="184" customFormat="1" ht="15" customHeight="1">
      <c r="A32" s="183" t="s">
        <v>272</v>
      </c>
      <c r="B32" s="521" t="s">
        <v>480</v>
      </c>
      <c r="C32" s="185" t="s">
        <v>23</v>
      </c>
      <c r="D32" s="183" t="s">
        <v>481</v>
      </c>
      <c r="E32" s="194">
        <v>800</v>
      </c>
      <c r="F32" s="183" t="s">
        <v>99</v>
      </c>
      <c r="G32" s="183" t="s">
        <v>482</v>
      </c>
    </row>
    <row r="33" spans="1:12" s="64" customFormat="1">
      <c r="A33" s="183" t="s">
        <v>276</v>
      </c>
      <c r="B33" s="529" t="s">
        <v>483</v>
      </c>
      <c r="C33" s="63" t="s">
        <v>89</v>
      </c>
      <c r="D33" s="63" t="s">
        <v>205</v>
      </c>
      <c r="E33" s="63">
        <v>1000</v>
      </c>
      <c r="F33" s="206" t="s">
        <v>206</v>
      </c>
      <c r="G33" s="187" t="s">
        <v>484</v>
      </c>
      <c r="H33" s="201"/>
      <c r="I33" s="63"/>
      <c r="J33" s="207"/>
      <c r="K33" s="208"/>
      <c r="L33" s="63"/>
    </row>
    <row r="34" spans="1:12">
      <c r="A34" s="183" t="s">
        <v>279</v>
      </c>
      <c r="B34" s="460" t="s">
        <v>101</v>
      </c>
      <c r="C34" s="190" t="s">
        <v>89</v>
      </c>
      <c r="D34" s="188" t="s">
        <v>63</v>
      </c>
      <c r="E34" s="202">
        <v>520</v>
      </c>
      <c r="F34" s="188" t="s">
        <v>485</v>
      </c>
      <c r="G34" s="188" t="s">
        <v>485</v>
      </c>
    </row>
    <row r="35" spans="1:12">
      <c r="A35" s="183" t="s">
        <v>42</v>
      </c>
      <c r="B35" s="460" t="s">
        <v>329</v>
      </c>
      <c r="C35" s="190" t="s">
        <v>89</v>
      </c>
      <c r="D35" s="188" t="s">
        <v>208</v>
      </c>
      <c r="E35" s="202">
        <v>171</v>
      </c>
      <c r="F35" s="188" t="s">
        <v>486</v>
      </c>
      <c r="G35" s="188" t="s">
        <v>487</v>
      </c>
    </row>
    <row r="36" spans="1:12">
      <c r="A36" s="183" t="s">
        <v>49</v>
      </c>
      <c r="B36" s="460" t="s">
        <v>211</v>
      </c>
      <c r="C36" s="190" t="s">
        <v>89</v>
      </c>
      <c r="D36" s="188" t="s">
        <v>212</v>
      </c>
      <c r="E36" s="202">
        <v>444</v>
      </c>
      <c r="F36" s="188" t="s">
        <v>213</v>
      </c>
      <c r="G36" s="188" t="s">
        <v>488</v>
      </c>
    </row>
    <row r="37" spans="1:12">
      <c r="A37" s="183" t="s">
        <v>288</v>
      </c>
      <c r="B37" s="530" t="s">
        <v>489</v>
      </c>
      <c r="C37" s="190" t="s">
        <v>32</v>
      </c>
      <c r="D37" s="190" t="s">
        <v>104</v>
      </c>
      <c r="E37" s="193">
        <v>160</v>
      </c>
      <c r="F37" s="190" t="s">
        <v>105</v>
      </c>
      <c r="G37" s="193" t="s">
        <v>490</v>
      </c>
    </row>
    <row r="38" spans="1:12" s="184" customFormat="1">
      <c r="A38" s="183" t="s">
        <v>461</v>
      </c>
      <c r="B38" s="521" t="s">
        <v>107</v>
      </c>
      <c r="C38" s="210" t="s">
        <v>491</v>
      </c>
      <c r="D38" s="183" t="s">
        <v>109</v>
      </c>
      <c r="E38" s="194">
        <v>2000</v>
      </c>
      <c r="F38" s="183" t="s">
        <v>110</v>
      </c>
      <c r="G38" s="183" t="s">
        <v>492</v>
      </c>
    </row>
    <row r="39" spans="1:12">
      <c r="A39" s="183" t="s">
        <v>463</v>
      </c>
      <c r="B39" s="460" t="s">
        <v>111</v>
      </c>
      <c r="C39" s="190" t="s">
        <v>108</v>
      </c>
      <c r="D39" s="188" t="s">
        <v>112</v>
      </c>
      <c r="E39" s="191">
        <v>600</v>
      </c>
      <c r="F39" s="188" t="s">
        <v>113</v>
      </c>
      <c r="G39" s="188" t="s">
        <v>493</v>
      </c>
    </row>
    <row r="40" spans="1:12">
      <c r="A40" s="183" t="s">
        <v>467</v>
      </c>
      <c r="B40" s="460" t="s">
        <v>114</v>
      </c>
      <c r="C40" s="190" t="s">
        <v>108</v>
      </c>
      <c r="D40" s="190" t="s">
        <v>115</v>
      </c>
      <c r="E40" s="193">
        <v>110</v>
      </c>
      <c r="F40" s="190" t="s">
        <v>116</v>
      </c>
      <c r="G40" s="211" t="s">
        <v>494</v>
      </c>
    </row>
    <row r="41" spans="1:12" s="64" customFormat="1" ht="30.75" customHeight="1">
      <c r="A41" s="183" t="s">
        <v>470</v>
      </c>
      <c r="B41" s="529" t="s">
        <v>117</v>
      </c>
      <c r="C41" s="63" t="s">
        <v>118</v>
      </c>
      <c r="D41" s="63" t="s">
        <v>119</v>
      </c>
      <c r="E41" s="63">
        <v>60</v>
      </c>
      <c r="F41" s="206" t="s">
        <v>495</v>
      </c>
      <c r="G41" s="212" t="s">
        <v>496</v>
      </c>
      <c r="H41" s="201"/>
      <c r="I41" s="63"/>
      <c r="J41" s="207"/>
      <c r="K41" s="208"/>
      <c r="L41" s="63"/>
    </row>
    <row r="42" spans="1:12" s="64" customFormat="1">
      <c r="A42" s="183" t="s">
        <v>471</v>
      </c>
      <c r="B42" s="529" t="s">
        <v>349</v>
      </c>
      <c r="C42" s="63" t="s">
        <v>215</v>
      </c>
      <c r="D42" s="63" t="s">
        <v>185</v>
      </c>
      <c r="E42" s="63">
        <v>120</v>
      </c>
      <c r="F42" s="206"/>
      <c r="G42" s="187" t="s">
        <v>216</v>
      </c>
      <c r="H42" s="201"/>
      <c r="I42" s="63"/>
      <c r="J42" s="207"/>
      <c r="K42" s="208"/>
      <c r="L42" s="63"/>
    </row>
    <row r="43" spans="1:12" s="64" customFormat="1">
      <c r="A43" s="183" t="s">
        <v>473</v>
      </c>
      <c r="B43" s="529" t="s">
        <v>950</v>
      </c>
      <c r="C43" s="473" t="s">
        <v>954</v>
      </c>
      <c r="D43" s="473" t="s">
        <v>952</v>
      </c>
      <c r="E43" s="473">
        <v>960</v>
      </c>
      <c r="F43" s="206"/>
      <c r="G43" s="187"/>
      <c r="H43" s="201"/>
      <c r="I43" s="473"/>
      <c r="J43" s="207"/>
      <c r="K43" s="208"/>
      <c r="L43" s="473"/>
    </row>
    <row r="44" spans="1:12">
      <c r="A44" s="66"/>
      <c r="B44" s="626" t="s">
        <v>353</v>
      </c>
      <c r="C44" s="626"/>
      <c r="D44" s="626"/>
      <c r="E44" s="203">
        <f>SUM(E31:E43)</f>
        <v>7275</v>
      </c>
      <c r="F44" s="204"/>
      <c r="G44" s="211"/>
    </row>
    <row r="45" spans="1:12">
      <c r="A45" s="66"/>
      <c r="B45" s="182" t="s">
        <v>36</v>
      </c>
      <c r="C45" s="171"/>
      <c r="D45" s="171"/>
      <c r="E45" s="204"/>
      <c r="F45" s="204"/>
    </row>
    <row r="46" spans="1:12" s="64" customFormat="1">
      <c r="A46" s="183" t="s">
        <v>475</v>
      </c>
      <c r="B46" s="526" t="s">
        <v>354</v>
      </c>
      <c r="C46" s="214" t="s">
        <v>27</v>
      </c>
      <c r="D46" s="63" t="s">
        <v>123</v>
      </c>
      <c r="E46" s="63">
        <v>150</v>
      </c>
      <c r="F46" s="207" t="s">
        <v>136</v>
      </c>
      <c r="G46" s="187" t="s">
        <v>497</v>
      </c>
    </row>
    <row r="47" spans="1:12" s="64" customFormat="1">
      <c r="A47" s="183" t="s">
        <v>499</v>
      </c>
      <c r="B47" s="521" t="s">
        <v>357</v>
      </c>
      <c r="C47" s="185" t="s">
        <v>23</v>
      </c>
      <c r="D47" s="183" t="s">
        <v>126</v>
      </c>
      <c r="E47" s="194">
        <v>100</v>
      </c>
      <c r="F47" s="183" t="s">
        <v>127</v>
      </c>
      <c r="G47" s="183" t="s">
        <v>500</v>
      </c>
    </row>
    <row r="48" spans="1:12" s="184" customFormat="1" ht="16.5" customHeight="1">
      <c r="A48" s="183" t="s">
        <v>250</v>
      </c>
      <c r="B48" s="521" t="s">
        <v>361</v>
      </c>
      <c r="C48" s="185" t="s">
        <v>23</v>
      </c>
      <c r="D48" s="183" t="s">
        <v>138</v>
      </c>
      <c r="E48" s="194">
        <v>111</v>
      </c>
      <c r="F48" s="215" t="s">
        <v>501</v>
      </c>
      <c r="G48" s="183" t="s">
        <v>502</v>
      </c>
    </row>
    <row r="49" spans="1:12" s="184" customFormat="1" ht="16.5" customHeight="1">
      <c r="A49" s="183" t="s">
        <v>503</v>
      </c>
      <c r="B49" s="460" t="s">
        <v>365</v>
      </c>
      <c r="C49" s="190" t="s">
        <v>23</v>
      </c>
      <c r="D49" s="190" t="s">
        <v>504</v>
      </c>
      <c r="E49" s="193">
        <v>65</v>
      </c>
      <c r="F49" s="216" t="s">
        <v>505</v>
      </c>
      <c r="G49" s="193" t="s">
        <v>506</v>
      </c>
    </row>
    <row r="50" spans="1:12">
      <c r="A50" s="183" t="s">
        <v>507</v>
      </c>
      <c r="B50" s="529" t="s">
        <v>131</v>
      </c>
      <c r="C50" s="63" t="s">
        <v>23</v>
      </c>
      <c r="D50" s="63" t="s">
        <v>132</v>
      </c>
      <c r="E50" s="63">
        <v>130</v>
      </c>
      <c r="F50" s="207" t="s">
        <v>508</v>
      </c>
      <c r="G50" s="63" t="s">
        <v>509</v>
      </c>
    </row>
    <row r="51" spans="1:12" s="64" customFormat="1" ht="20.25" customHeight="1">
      <c r="A51" s="183" t="s">
        <v>510</v>
      </c>
      <c r="B51" s="529" t="s">
        <v>135</v>
      </c>
      <c r="C51" s="63" t="s">
        <v>23</v>
      </c>
      <c r="D51" s="63" t="s">
        <v>161</v>
      </c>
      <c r="E51" s="63">
        <v>100</v>
      </c>
      <c r="F51" s="207" t="s">
        <v>136</v>
      </c>
      <c r="G51" s="207" t="s">
        <v>511</v>
      </c>
      <c r="H51" s="201"/>
      <c r="I51" s="63"/>
      <c r="J51" s="207"/>
      <c r="K51" s="208"/>
      <c r="L51" s="63"/>
    </row>
    <row r="52" spans="1:12" s="64" customFormat="1">
      <c r="A52" s="183" t="s">
        <v>512</v>
      </c>
      <c r="B52" s="529" t="s">
        <v>513</v>
      </c>
      <c r="C52" s="63" t="s">
        <v>23</v>
      </c>
      <c r="D52" s="63" t="s">
        <v>123</v>
      </c>
      <c r="E52" s="63">
        <v>450</v>
      </c>
      <c r="F52" s="207" t="s">
        <v>222</v>
      </c>
      <c r="G52" s="207" t="s">
        <v>514</v>
      </c>
      <c r="H52" s="201"/>
      <c r="I52" s="63"/>
      <c r="J52" s="207"/>
      <c r="K52" s="208"/>
      <c r="L52" s="63"/>
    </row>
    <row r="53" spans="1:12" s="64" customFormat="1">
      <c r="A53" s="531" t="s">
        <v>515</v>
      </c>
      <c r="B53" s="526" t="s">
        <v>217</v>
      </c>
      <c r="C53" s="214" t="s">
        <v>218</v>
      </c>
      <c r="D53" s="63" t="s">
        <v>219</v>
      </c>
      <c r="E53" s="63">
        <v>206</v>
      </c>
      <c r="F53" s="207" t="s">
        <v>220</v>
      </c>
      <c r="G53" s="187" t="s">
        <v>498</v>
      </c>
      <c r="H53" s="201"/>
      <c r="I53" s="63"/>
      <c r="J53" s="207"/>
      <c r="K53" s="208"/>
      <c r="L53" s="63"/>
    </row>
    <row r="54" spans="1:12" s="529" customFormat="1">
      <c r="A54" s="183" t="s">
        <v>517</v>
      </c>
      <c r="B54" s="529" t="s">
        <v>378</v>
      </c>
      <c r="C54" s="459" t="s">
        <v>379</v>
      </c>
      <c r="D54" s="459" t="s">
        <v>225</v>
      </c>
      <c r="E54" s="459">
        <v>80</v>
      </c>
      <c r="F54" s="532" t="s">
        <v>226</v>
      </c>
      <c r="G54" s="532" t="s">
        <v>516</v>
      </c>
      <c r="H54" s="528"/>
      <c r="I54" s="459"/>
      <c r="J54" s="532"/>
      <c r="K54" s="533"/>
      <c r="L54" s="459"/>
    </row>
    <row r="55" spans="1:12" s="64" customFormat="1">
      <c r="A55" s="183" t="s">
        <v>519</v>
      </c>
      <c r="B55" s="529" t="s">
        <v>381</v>
      </c>
      <c r="C55" s="63" t="s">
        <v>141</v>
      </c>
      <c r="D55" s="63" t="s">
        <v>142</v>
      </c>
      <c r="E55" s="63">
        <v>50</v>
      </c>
      <c r="F55" s="217" t="s">
        <v>143</v>
      </c>
      <c r="G55" s="207" t="s">
        <v>518</v>
      </c>
    </row>
    <row r="56" spans="1:12" s="64" customFormat="1">
      <c r="A56" s="183" t="s">
        <v>521</v>
      </c>
      <c r="B56" s="529" t="s">
        <v>148</v>
      </c>
      <c r="C56" s="63" t="s">
        <v>145</v>
      </c>
      <c r="D56" s="63" t="s">
        <v>149</v>
      </c>
      <c r="E56" s="63">
        <v>120</v>
      </c>
      <c r="F56" s="217" t="s">
        <v>150</v>
      </c>
      <c r="G56" s="207" t="s">
        <v>520</v>
      </c>
    </row>
    <row r="57" spans="1:12">
      <c r="A57" s="183" t="s">
        <v>524</v>
      </c>
      <c r="B57" s="527" t="s">
        <v>144</v>
      </c>
      <c r="C57" s="218" t="s">
        <v>145</v>
      </c>
      <c r="D57" s="218" t="s">
        <v>146</v>
      </c>
      <c r="E57" s="219">
        <v>200</v>
      </c>
      <c r="F57" s="220" t="s">
        <v>522</v>
      </c>
      <c r="G57" s="211" t="s">
        <v>523</v>
      </c>
    </row>
    <row r="58" spans="1:12">
      <c r="A58" s="183" t="s">
        <v>525</v>
      </c>
      <c r="B58" s="525" t="s">
        <v>151</v>
      </c>
      <c r="C58" s="198" t="s">
        <v>152</v>
      </c>
      <c r="D58" s="198" t="s">
        <v>119</v>
      </c>
      <c r="E58" s="199">
        <v>60</v>
      </c>
      <c r="F58" s="198" t="s">
        <v>389</v>
      </c>
      <c r="G58" s="199" t="s">
        <v>389</v>
      </c>
    </row>
    <row r="59" spans="1:12" s="64" customFormat="1">
      <c r="A59" s="183" t="s">
        <v>527</v>
      </c>
      <c r="B59" s="529" t="s">
        <v>154</v>
      </c>
      <c r="C59" s="63" t="s">
        <v>152</v>
      </c>
      <c r="D59" s="20" t="s">
        <v>391</v>
      </c>
      <c r="E59" s="63">
        <v>40</v>
      </c>
      <c r="F59" s="207" t="s">
        <v>156</v>
      </c>
      <c r="G59" s="214" t="s">
        <v>526</v>
      </c>
    </row>
    <row r="60" spans="1:12">
      <c r="A60" s="183" t="s">
        <v>530</v>
      </c>
      <c r="B60" s="527" t="s">
        <v>157</v>
      </c>
      <c r="C60" s="218" t="s">
        <v>44</v>
      </c>
      <c r="D60" s="218" t="s">
        <v>158</v>
      </c>
      <c r="E60" s="219">
        <v>40</v>
      </c>
      <c r="F60" s="211" t="s">
        <v>528</v>
      </c>
      <c r="G60" s="211" t="s">
        <v>529</v>
      </c>
    </row>
    <row r="61" spans="1:12">
      <c r="A61" s="183" t="s">
        <v>532</v>
      </c>
      <c r="B61" s="527" t="s">
        <v>942</v>
      </c>
      <c r="C61" s="218" t="s">
        <v>89</v>
      </c>
      <c r="D61" s="218" t="s">
        <v>943</v>
      </c>
      <c r="E61" s="219">
        <v>120</v>
      </c>
      <c r="F61" s="211"/>
      <c r="G61" s="211"/>
    </row>
    <row r="62" spans="1:12">
      <c r="A62" s="66"/>
      <c r="B62" s="626" t="s">
        <v>394</v>
      </c>
      <c r="C62" s="626"/>
      <c r="D62" s="626"/>
      <c r="E62" s="203">
        <f>SUM(E46:E61)</f>
        <v>2022</v>
      </c>
      <c r="F62" s="204"/>
    </row>
    <row r="63" spans="1:12">
      <c r="A63" s="66"/>
      <c r="B63" s="182" t="s">
        <v>48</v>
      </c>
    </row>
    <row r="64" spans="1:12">
      <c r="A64" s="183" t="s">
        <v>534</v>
      </c>
      <c r="B64" s="66" t="s">
        <v>227</v>
      </c>
      <c r="C64" s="190" t="s">
        <v>27</v>
      </c>
      <c r="D64" s="188" t="s">
        <v>228</v>
      </c>
      <c r="E64" s="191">
        <v>850</v>
      </c>
      <c r="F64" s="191" t="s">
        <v>229</v>
      </c>
      <c r="G64" s="188" t="s">
        <v>531</v>
      </c>
    </row>
    <row r="65" spans="1:12">
      <c r="A65" s="183" t="s">
        <v>536</v>
      </c>
      <c r="B65" s="66" t="s">
        <v>160</v>
      </c>
      <c r="C65" s="190" t="s">
        <v>23</v>
      </c>
      <c r="D65" s="188" t="s">
        <v>161</v>
      </c>
      <c r="E65" s="191">
        <v>100</v>
      </c>
      <c r="F65" s="195" t="s">
        <v>533</v>
      </c>
      <c r="G65" s="195" t="s">
        <v>478</v>
      </c>
    </row>
    <row r="66" spans="1:12" s="223" customFormat="1">
      <c r="A66" s="183" t="s">
        <v>538</v>
      </c>
      <c r="B66" s="205" t="s">
        <v>163</v>
      </c>
      <c r="C66" s="218" t="s">
        <v>23</v>
      </c>
      <c r="D66" s="218">
        <v>100</v>
      </c>
      <c r="E66" s="219">
        <v>100</v>
      </c>
      <c r="F66" s="221" t="s">
        <v>401</v>
      </c>
      <c r="G66" s="218" t="s">
        <v>535</v>
      </c>
    </row>
    <row r="67" spans="1:12" s="223" customFormat="1">
      <c r="A67" s="183" t="s">
        <v>541</v>
      </c>
      <c r="B67" s="205" t="s">
        <v>404</v>
      </c>
      <c r="C67" s="218" t="s">
        <v>23</v>
      </c>
      <c r="D67" s="218" t="s">
        <v>231</v>
      </c>
      <c r="E67" s="219">
        <v>180</v>
      </c>
      <c r="F67" s="221" t="s">
        <v>232</v>
      </c>
      <c r="G67" s="218" t="s">
        <v>537</v>
      </c>
    </row>
    <row r="68" spans="1:12" s="223" customFormat="1" ht="15.6" customHeight="1">
      <c r="A68" s="183" t="s">
        <v>543</v>
      </c>
      <c r="B68" s="224" t="s">
        <v>165</v>
      </c>
      <c r="C68" s="214" t="s">
        <v>23</v>
      </c>
      <c r="D68" s="214" t="s">
        <v>166</v>
      </c>
      <c r="E68" s="214">
        <v>44</v>
      </c>
      <c r="F68" s="214" t="s">
        <v>539</v>
      </c>
      <c r="G68" s="218" t="s">
        <v>540</v>
      </c>
      <c r="H68" s="225"/>
      <c r="I68" s="63"/>
      <c r="J68" s="226"/>
      <c r="K68" s="227"/>
      <c r="L68" s="218"/>
    </row>
    <row r="69" spans="1:12" s="223" customFormat="1" ht="15.6" customHeight="1">
      <c r="A69" s="183" t="s">
        <v>545</v>
      </c>
      <c r="B69" s="224" t="s">
        <v>233</v>
      </c>
      <c r="C69" s="214" t="s">
        <v>23</v>
      </c>
      <c r="D69" s="214" t="s">
        <v>234</v>
      </c>
      <c r="E69" s="214">
        <v>36</v>
      </c>
      <c r="F69" s="214" t="s">
        <v>134</v>
      </c>
      <c r="G69" s="218" t="s">
        <v>542</v>
      </c>
      <c r="H69" s="225"/>
      <c r="I69" s="63"/>
      <c r="J69" s="226"/>
      <c r="K69" s="227"/>
      <c r="L69" s="218"/>
    </row>
    <row r="70" spans="1:12" s="223" customFormat="1">
      <c r="A70" s="183" t="s">
        <v>547</v>
      </c>
      <c r="B70" s="205" t="s">
        <v>168</v>
      </c>
      <c r="C70" s="218" t="s">
        <v>89</v>
      </c>
      <c r="D70" s="218" t="s">
        <v>169</v>
      </c>
      <c r="E70" s="219">
        <v>76</v>
      </c>
      <c r="F70" s="221" t="s">
        <v>170</v>
      </c>
      <c r="G70" s="218" t="s">
        <v>544</v>
      </c>
    </row>
    <row r="71" spans="1:12" s="64" customFormat="1" ht="20.100000000000001" customHeight="1">
      <c r="A71" s="183" t="s">
        <v>551</v>
      </c>
      <c r="B71" s="213" t="s">
        <v>171</v>
      </c>
      <c r="C71" s="63" t="s">
        <v>89</v>
      </c>
      <c r="D71" s="63" t="s">
        <v>172</v>
      </c>
      <c r="E71" s="228">
        <v>99</v>
      </c>
      <c r="F71" s="229" t="s">
        <v>173</v>
      </c>
      <c r="G71" s="63" t="s">
        <v>546</v>
      </c>
    </row>
    <row r="72" spans="1:12">
      <c r="A72" s="183" t="s">
        <v>553</v>
      </c>
      <c r="B72" s="66" t="s">
        <v>412</v>
      </c>
      <c r="C72" s="190" t="s">
        <v>548</v>
      </c>
      <c r="D72" s="190" t="s">
        <v>549</v>
      </c>
      <c r="E72" s="202">
        <v>400</v>
      </c>
      <c r="F72" s="190" t="s">
        <v>177</v>
      </c>
      <c r="G72" s="202" t="s">
        <v>550</v>
      </c>
    </row>
    <row r="73" spans="1:12">
      <c r="A73" s="183" t="s">
        <v>555</v>
      </c>
      <c r="B73" s="66" t="s">
        <v>178</v>
      </c>
      <c r="C73" s="190" t="s">
        <v>73</v>
      </c>
      <c r="D73" s="198" t="s">
        <v>179</v>
      </c>
      <c r="E73" s="193">
        <v>1200</v>
      </c>
      <c r="F73" s="193" t="s">
        <v>180</v>
      </c>
      <c r="G73" s="199" t="s">
        <v>552</v>
      </c>
    </row>
    <row r="74" spans="1:12">
      <c r="A74" s="183" t="s">
        <v>557</v>
      </c>
      <c r="B74" s="66" t="s">
        <v>181</v>
      </c>
      <c r="C74" s="198" t="s">
        <v>73</v>
      </c>
      <c r="D74" s="198" t="s">
        <v>182</v>
      </c>
      <c r="E74" s="193">
        <v>500</v>
      </c>
      <c r="F74" s="193" t="s">
        <v>183</v>
      </c>
      <c r="G74" s="230" t="s">
        <v>554</v>
      </c>
    </row>
    <row r="75" spans="1:12">
      <c r="A75" s="183" t="s">
        <v>559</v>
      </c>
      <c r="B75" s="64" t="s">
        <v>184</v>
      </c>
      <c r="C75" s="63" t="s">
        <v>73</v>
      </c>
      <c r="D75" s="63" t="s">
        <v>185</v>
      </c>
      <c r="E75" s="63">
        <v>120</v>
      </c>
      <c r="F75" s="207" t="s">
        <v>186</v>
      </c>
      <c r="G75" s="214" t="s">
        <v>556</v>
      </c>
    </row>
    <row r="76" spans="1:12" s="64" customFormat="1" ht="20.100000000000001" customHeight="1">
      <c r="A76" s="183" t="s">
        <v>561</v>
      </c>
      <c r="B76" s="64" t="s">
        <v>190</v>
      </c>
      <c r="C76" s="63" t="s">
        <v>73</v>
      </c>
      <c r="D76" s="63" t="s">
        <v>191</v>
      </c>
      <c r="E76" s="63">
        <v>51</v>
      </c>
      <c r="F76" s="207" t="s">
        <v>192</v>
      </c>
      <c r="G76" s="214" t="s">
        <v>560</v>
      </c>
    </row>
    <row r="77" spans="1:12" s="64" customFormat="1">
      <c r="A77" s="183" t="s">
        <v>563</v>
      </c>
      <c r="B77" s="64" t="s">
        <v>236</v>
      </c>
      <c r="C77" s="63" t="s">
        <v>73</v>
      </c>
      <c r="D77" s="63" t="s">
        <v>237</v>
      </c>
      <c r="E77" s="63">
        <v>97</v>
      </c>
      <c r="F77" s="190" t="s">
        <v>238</v>
      </c>
      <c r="G77" s="63" t="s">
        <v>562</v>
      </c>
    </row>
    <row r="78" spans="1:12" s="64" customFormat="1">
      <c r="A78" s="183" t="s">
        <v>564</v>
      </c>
      <c r="B78" s="64" t="s">
        <v>239</v>
      </c>
      <c r="C78" s="63" t="s">
        <v>73</v>
      </c>
      <c r="D78" s="63" t="s">
        <v>240</v>
      </c>
      <c r="E78" s="63">
        <v>96</v>
      </c>
      <c r="F78" s="190" t="s">
        <v>241</v>
      </c>
      <c r="G78" s="63" t="s">
        <v>377</v>
      </c>
    </row>
    <row r="79" spans="1:12" s="64" customFormat="1">
      <c r="A79" s="183" t="s">
        <v>566</v>
      </c>
      <c r="B79" s="64" t="s">
        <v>242</v>
      </c>
      <c r="C79" s="63" t="s">
        <v>73</v>
      </c>
      <c r="D79" s="63" t="s">
        <v>243</v>
      </c>
      <c r="E79" s="63">
        <v>66</v>
      </c>
      <c r="F79" s="207" t="s">
        <v>244</v>
      </c>
      <c r="G79" s="207" t="s">
        <v>565</v>
      </c>
    </row>
    <row r="80" spans="1:12" s="64" customFormat="1">
      <c r="A80" s="183" t="s">
        <v>568</v>
      </c>
      <c r="B80" s="64" t="s">
        <v>245</v>
      </c>
      <c r="C80" s="63" t="s">
        <v>73</v>
      </c>
      <c r="D80" s="63" t="s">
        <v>188</v>
      </c>
      <c r="E80" s="63">
        <v>96</v>
      </c>
      <c r="F80" s="207" t="s">
        <v>246</v>
      </c>
      <c r="G80" s="207" t="s">
        <v>567</v>
      </c>
    </row>
    <row r="81" spans="1:12" s="64" customFormat="1">
      <c r="A81" s="183" t="s">
        <v>971</v>
      </c>
      <c r="B81" s="64" t="s">
        <v>247</v>
      </c>
      <c r="C81" s="63" t="s">
        <v>73</v>
      </c>
      <c r="D81" s="63" t="s">
        <v>248</v>
      </c>
      <c r="E81" s="63">
        <v>300</v>
      </c>
      <c r="F81" s="207" t="s">
        <v>249</v>
      </c>
      <c r="G81" s="207" t="s">
        <v>569</v>
      </c>
    </row>
    <row r="82" spans="1:12" s="64" customFormat="1">
      <c r="A82" s="183" t="s">
        <v>972</v>
      </c>
      <c r="B82" s="64" t="s">
        <v>251</v>
      </c>
      <c r="C82" s="63" t="s">
        <v>252</v>
      </c>
      <c r="D82" s="63" t="s">
        <v>253</v>
      </c>
      <c r="E82" s="63">
        <v>144</v>
      </c>
      <c r="F82" s="207" t="s">
        <v>254</v>
      </c>
      <c r="G82" s="207" t="s">
        <v>570</v>
      </c>
    </row>
    <row r="83" spans="1:12">
      <c r="A83" s="183"/>
      <c r="B83" s="626" t="s">
        <v>438</v>
      </c>
      <c r="C83" s="626"/>
      <c r="D83" s="626"/>
      <c r="E83" s="231">
        <f>SUM(E64:E82)</f>
        <v>4555</v>
      </c>
      <c r="F83" s="204"/>
    </row>
    <row r="84" spans="1:12" s="235" customFormat="1" ht="18.75">
      <c r="A84" s="188"/>
      <c r="B84" s="627" t="s">
        <v>571</v>
      </c>
      <c r="C84" s="627"/>
      <c r="D84" s="627"/>
      <c r="E84" s="232">
        <f>+E44+E62+E83</f>
        <v>13852</v>
      </c>
      <c r="F84" s="233"/>
      <c r="G84" s="234"/>
    </row>
    <row r="85" spans="1:12" s="235" customFormat="1" ht="18.75">
      <c r="A85" s="188"/>
      <c r="B85" s="236" t="s">
        <v>572</v>
      </c>
      <c r="C85" s="236"/>
      <c r="D85" s="236"/>
      <c r="E85" s="233"/>
      <c r="F85" s="233"/>
      <c r="G85" s="234"/>
    </row>
    <row r="86" spans="1:12" s="64" customFormat="1">
      <c r="A86" s="237">
        <v>1</v>
      </c>
      <c r="B86" s="238" t="s">
        <v>573</v>
      </c>
      <c r="C86" s="228" t="s">
        <v>252</v>
      </c>
      <c r="D86" s="239" t="s">
        <v>574</v>
      </c>
      <c r="E86" s="228">
        <v>1750</v>
      </c>
      <c r="F86" s="229" t="s">
        <v>575</v>
      </c>
      <c r="G86" s="240" t="s">
        <v>576</v>
      </c>
      <c r="H86" s="201"/>
      <c r="I86" s="187"/>
      <c r="J86" s="207"/>
      <c r="K86" s="208"/>
      <c r="L86" s="63"/>
    </row>
    <row r="87" spans="1:12" s="64" customFormat="1">
      <c r="A87" s="241"/>
      <c r="B87" s="628" t="s">
        <v>577</v>
      </c>
      <c r="C87" s="629"/>
      <c r="D87" s="629"/>
      <c r="E87" s="629"/>
      <c r="F87" s="629"/>
      <c r="G87" s="242"/>
      <c r="H87" s="201"/>
      <c r="I87" s="187"/>
      <c r="J87" s="207"/>
      <c r="K87" s="208"/>
      <c r="L87" s="63"/>
    </row>
    <row r="88" spans="1:12">
      <c r="A88" s="630" t="s">
        <v>578</v>
      </c>
      <c r="B88" s="631"/>
      <c r="C88" s="631"/>
      <c r="D88" s="631"/>
      <c r="E88" s="631"/>
      <c r="F88" s="631"/>
      <c r="G88" s="631"/>
    </row>
  </sheetData>
  <mergeCells count="10">
    <mergeCell ref="A1:G1"/>
    <mergeCell ref="A2:G2"/>
    <mergeCell ref="A3:G3"/>
    <mergeCell ref="B28:D28"/>
    <mergeCell ref="B44:D44"/>
    <mergeCell ref="B83:D83"/>
    <mergeCell ref="B84:D84"/>
    <mergeCell ref="B87:F87"/>
    <mergeCell ref="A88:G88"/>
    <mergeCell ref="B62:D62"/>
  </mergeCells>
  <pageMargins left="1" right="0.75" top="0.36" bottom="0.2" header="0.21" footer="0.33"/>
  <pageSetup paperSize="9" scale="5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I45"/>
  <sheetViews>
    <sheetView topLeftCell="A23" zoomScaleSheetLayoutView="85" workbookViewId="0">
      <selection activeCell="A44" sqref="A44"/>
    </sheetView>
  </sheetViews>
  <sheetFormatPr defaultColWidth="13.85546875" defaultRowHeight="15.75"/>
  <cols>
    <col min="1" max="1" width="23.5703125" style="66" bestFit="1" customWidth="1"/>
    <col min="2" max="6" width="13.85546875" style="191" customWidth="1"/>
    <col min="7" max="7" width="7.42578125" style="66" customWidth="1"/>
    <col min="8" max="16384" width="13.85546875" style="66"/>
  </cols>
  <sheetData>
    <row r="1" spans="1:9" ht="18.75">
      <c r="A1" s="645" t="s">
        <v>579</v>
      </c>
      <c r="B1" s="645"/>
      <c r="C1" s="645"/>
      <c r="D1" s="645"/>
      <c r="E1" s="645"/>
      <c r="F1" s="645"/>
    </row>
    <row r="3" spans="1:9">
      <c r="A3" s="635" t="s">
        <v>580</v>
      </c>
      <c r="B3" s="635"/>
      <c r="C3" s="635"/>
      <c r="D3" s="635"/>
      <c r="E3" s="635"/>
      <c r="F3" s="635"/>
      <c r="G3" s="243"/>
    </row>
    <row r="4" spans="1:9">
      <c r="A4" s="635"/>
      <c r="B4" s="635"/>
      <c r="C4" s="635"/>
      <c r="D4" s="635"/>
      <c r="E4" s="635"/>
      <c r="F4" s="635"/>
      <c r="G4" s="243"/>
    </row>
    <row r="5" spans="1:9">
      <c r="A5" s="635" t="s">
        <v>581</v>
      </c>
      <c r="B5" s="635"/>
      <c r="C5" s="635"/>
      <c r="D5" s="635"/>
      <c r="E5" s="635"/>
      <c r="F5" s="635"/>
      <c r="G5" s="244"/>
    </row>
    <row r="6" spans="1:9">
      <c r="A6" s="646" t="s">
        <v>582</v>
      </c>
      <c r="B6" s="642" t="s">
        <v>583</v>
      </c>
      <c r="C6" s="642" t="s">
        <v>584</v>
      </c>
      <c r="D6" s="642" t="s">
        <v>585</v>
      </c>
      <c r="E6" s="648" t="s">
        <v>198</v>
      </c>
      <c r="F6" s="650"/>
    </row>
    <row r="7" spans="1:9">
      <c r="A7" s="647"/>
      <c r="B7" s="643"/>
      <c r="C7" s="643"/>
      <c r="D7" s="643"/>
      <c r="E7" s="649"/>
      <c r="F7" s="650"/>
    </row>
    <row r="8" spans="1:9">
      <c r="A8" s="636"/>
      <c r="B8" s="636"/>
      <c r="C8" s="636"/>
      <c r="D8" s="636"/>
      <c r="E8" s="16"/>
    </row>
    <row r="9" spans="1:9">
      <c r="A9" s="245" t="s">
        <v>20</v>
      </c>
      <c r="B9" s="219"/>
      <c r="C9" s="219"/>
      <c r="D9" s="219"/>
      <c r="E9" s="173"/>
    </row>
    <row r="10" spans="1:9">
      <c r="A10" s="575" t="s">
        <v>199</v>
      </c>
      <c r="B10" s="574">
        <v>1821</v>
      </c>
      <c r="C10" s="574">
        <v>0</v>
      </c>
      <c r="D10" s="574">
        <v>603</v>
      </c>
      <c r="E10" s="576">
        <f>SUM(B10:D10)</f>
        <v>2424</v>
      </c>
      <c r="G10" s="247"/>
    </row>
    <row r="11" spans="1:9">
      <c r="A11" s="575" t="s">
        <v>93</v>
      </c>
      <c r="B11" s="574">
        <v>2470</v>
      </c>
      <c r="C11" s="574">
        <v>0</v>
      </c>
      <c r="D11" s="574">
        <v>1110</v>
      </c>
      <c r="E11" s="576">
        <f>SUM(B11:D11)</f>
        <v>3580</v>
      </c>
      <c r="G11" s="247"/>
    </row>
    <row r="12" spans="1:9">
      <c r="A12" s="577" t="s">
        <v>586</v>
      </c>
      <c r="B12" s="578">
        <f>SUM(B10:B11)</f>
        <v>4291</v>
      </c>
      <c r="C12" s="578">
        <f>SUM(C10:C11)</f>
        <v>0</v>
      </c>
      <c r="D12" s="578">
        <f>SUM(D10:D11)</f>
        <v>1713</v>
      </c>
      <c r="E12" s="579">
        <f t="shared" ref="E12:E22" si="0">SUM(B12:D12)</f>
        <v>6004</v>
      </c>
    </row>
    <row r="13" spans="1:9">
      <c r="A13" s="249"/>
      <c r="B13" s="219"/>
      <c r="C13" s="219"/>
      <c r="D13" s="219"/>
      <c r="E13" s="246"/>
    </row>
    <row r="14" spans="1:9">
      <c r="A14" s="245" t="s">
        <v>36</v>
      </c>
      <c r="B14" s="219"/>
      <c r="C14" s="219"/>
      <c r="D14" s="219"/>
      <c r="E14" s="246"/>
    </row>
    <row r="15" spans="1:9">
      <c r="A15" s="575" t="s">
        <v>199</v>
      </c>
      <c r="B15" s="574">
        <v>0</v>
      </c>
      <c r="C15" s="574">
        <v>0</v>
      </c>
      <c r="D15" s="574">
        <v>442</v>
      </c>
      <c r="E15" s="576">
        <f t="shared" si="0"/>
        <v>442</v>
      </c>
      <c r="I15" s="247"/>
    </row>
    <row r="16" spans="1:9">
      <c r="A16" s="575" t="s">
        <v>93</v>
      </c>
      <c r="B16" s="574">
        <v>270</v>
      </c>
      <c r="C16" s="574">
        <v>100</v>
      </c>
      <c r="D16" s="574">
        <v>796</v>
      </c>
      <c r="E16" s="576">
        <f t="shared" si="0"/>
        <v>1166</v>
      </c>
      <c r="H16" s="247"/>
    </row>
    <row r="17" spans="1:7">
      <c r="A17" s="577" t="s">
        <v>587</v>
      </c>
      <c r="B17" s="578">
        <f>SUM(B15:B16)</f>
        <v>270</v>
      </c>
      <c r="C17" s="578">
        <f>SUM(C15:C16)</f>
        <v>100</v>
      </c>
      <c r="D17" s="578">
        <f>SUM(D15:D16)</f>
        <v>1238</v>
      </c>
      <c r="E17" s="579">
        <f t="shared" si="0"/>
        <v>1608</v>
      </c>
    </row>
    <row r="18" spans="1:7">
      <c r="A18" s="249"/>
      <c r="B18" s="219"/>
      <c r="C18" s="219"/>
      <c r="D18" s="219"/>
      <c r="E18" s="246"/>
    </row>
    <row r="19" spans="1:7">
      <c r="A19" s="245" t="s">
        <v>48</v>
      </c>
      <c r="B19" s="219"/>
      <c r="C19" s="219"/>
      <c r="D19" s="219"/>
      <c r="E19" s="246"/>
    </row>
    <row r="20" spans="1:7">
      <c r="A20" s="575" t="s">
        <v>199</v>
      </c>
      <c r="B20" s="574">
        <v>330</v>
      </c>
      <c r="C20" s="574">
        <v>70</v>
      </c>
      <c r="D20" s="574">
        <v>195</v>
      </c>
      <c r="E20" s="576">
        <f>SUM(B20:D20)</f>
        <v>595</v>
      </c>
    </row>
    <row r="21" spans="1:7">
      <c r="A21" s="575" t="s">
        <v>93</v>
      </c>
      <c r="B21" s="574">
        <v>400</v>
      </c>
      <c r="C21" s="574">
        <v>0</v>
      </c>
      <c r="D21" s="574">
        <v>2290</v>
      </c>
      <c r="E21" s="576">
        <f t="shared" si="0"/>
        <v>2690</v>
      </c>
    </row>
    <row r="22" spans="1:7">
      <c r="A22" s="577" t="s">
        <v>588</v>
      </c>
      <c r="B22" s="578">
        <f>SUM(B20:B21)</f>
        <v>730</v>
      </c>
      <c r="C22" s="578">
        <f>SUM(C20:C21)</f>
        <v>70</v>
      </c>
      <c r="D22" s="578">
        <f>SUM(D20:D21)</f>
        <v>2485</v>
      </c>
      <c r="E22" s="579">
        <f t="shared" si="0"/>
        <v>3285</v>
      </c>
    </row>
    <row r="23" spans="1:7">
      <c r="A23" s="249"/>
      <c r="B23" s="219"/>
      <c r="C23" s="219"/>
      <c r="D23" s="219"/>
      <c r="E23" s="246"/>
    </row>
    <row r="24" spans="1:7">
      <c r="A24" s="249"/>
      <c r="B24" s="219"/>
      <c r="C24" s="219"/>
      <c r="D24" s="219"/>
      <c r="E24" s="246"/>
    </row>
    <row r="25" spans="1:7">
      <c r="A25" s="583" t="s">
        <v>589</v>
      </c>
      <c r="B25" s="250">
        <f>B10+B15+B20</f>
        <v>2151</v>
      </c>
      <c r="C25" s="250">
        <f>C10+C15+C20</f>
        <v>70</v>
      </c>
      <c r="D25" s="250">
        <f>D10+D15+D20</f>
        <v>1240</v>
      </c>
      <c r="E25" s="250">
        <f>E10+E15+E20</f>
        <v>3461</v>
      </c>
    </row>
    <row r="26" spans="1:7">
      <c r="A26" s="245"/>
      <c r="B26" s="248"/>
      <c r="C26" s="248"/>
      <c r="D26" s="248"/>
      <c r="E26" s="248"/>
    </row>
    <row r="27" spans="1:7">
      <c r="A27" s="583" t="s">
        <v>256</v>
      </c>
      <c r="B27" s="250">
        <f>B11+B16+B21</f>
        <v>3140</v>
      </c>
      <c r="C27" s="250">
        <f>C11+C16+C21</f>
        <v>100</v>
      </c>
      <c r="D27" s="250">
        <f>D11+D16+D21</f>
        <v>4196</v>
      </c>
      <c r="E27" s="250">
        <f>E11+E16+E21</f>
        <v>7436</v>
      </c>
    </row>
    <row r="28" spans="1:7">
      <c r="E28" s="247"/>
    </row>
    <row r="29" spans="1:7">
      <c r="A29" s="582" t="s">
        <v>590</v>
      </c>
      <c r="B29" s="581">
        <f>B25+B27</f>
        <v>5291</v>
      </c>
      <c r="C29" s="579">
        <f>C25+C27</f>
        <v>170</v>
      </c>
      <c r="D29" s="579">
        <f>D25+D27</f>
        <v>5436</v>
      </c>
      <c r="E29" s="568">
        <f>E25+E27</f>
        <v>10897</v>
      </c>
    </row>
    <row r="30" spans="1:7">
      <c r="A30" s="244"/>
      <c r="B30" s="246"/>
      <c r="C30" s="246"/>
      <c r="D30" s="246"/>
      <c r="E30" s="246"/>
      <c r="F30" s="246"/>
    </row>
    <row r="31" spans="1:7">
      <c r="A31" s="567"/>
      <c r="B31" s="566"/>
      <c r="C31" s="566"/>
      <c r="D31" s="566"/>
      <c r="E31" s="566"/>
      <c r="F31" s="566"/>
    </row>
    <row r="32" spans="1:7" ht="18.75">
      <c r="A32" s="637" t="s">
        <v>591</v>
      </c>
      <c r="B32" s="637"/>
      <c r="C32" s="637"/>
      <c r="D32" s="637"/>
      <c r="E32" s="637"/>
      <c r="F32" s="637"/>
      <c r="G32" s="244"/>
    </row>
    <row r="34" spans="1:7">
      <c r="A34" s="251" t="s">
        <v>582</v>
      </c>
      <c r="B34" s="167" t="s">
        <v>7</v>
      </c>
      <c r="C34" s="638" t="s">
        <v>592</v>
      </c>
      <c r="D34" s="638"/>
      <c r="E34" s="638"/>
      <c r="F34" s="639" t="s">
        <v>593</v>
      </c>
    </row>
    <row r="35" spans="1:7" ht="15.75" customHeight="1">
      <c r="A35" s="252"/>
      <c r="B35" s="173" t="s">
        <v>12</v>
      </c>
      <c r="C35" s="642" t="s">
        <v>583</v>
      </c>
      <c r="D35" s="642" t="s">
        <v>585</v>
      </c>
      <c r="E35" s="642" t="s">
        <v>198</v>
      </c>
      <c r="F35" s="640"/>
    </row>
    <row r="36" spans="1:7">
      <c r="A36" s="253"/>
      <c r="B36" s="179"/>
      <c r="C36" s="643"/>
      <c r="D36" s="644"/>
      <c r="E36" s="644"/>
      <c r="F36" s="641"/>
    </row>
    <row r="37" spans="1:7" s="255" customFormat="1">
      <c r="A37" s="580" t="s">
        <v>20</v>
      </c>
      <c r="B37" s="574">
        <f>E37+F37</f>
        <v>7275</v>
      </c>
      <c r="C37" s="574">
        <v>3205</v>
      </c>
      <c r="D37" s="574">
        <v>3110</v>
      </c>
      <c r="E37" s="574">
        <f>SUM(C37:D37)</f>
        <v>6315</v>
      </c>
      <c r="F37" s="574">
        <v>960</v>
      </c>
      <c r="G37" s="254"/>
    </row>
    <row r="38" spans="1:7" s="255" customFormat="1">
      <c r="A38" s="580"/>
      <c r="B38" s="574"/>
      <c r="C38" s="574"/>
      <c r="D38" s="574"/>
      <c r="E38" s="574"/>
      <c r="F38" s="574"/>
      <c r="G38" s="256"/>
    </row>
    <row r="39" spans="1:7" s="255" customFormat="1">
      <c r="A39" s="580" t="s">
        <v>36</v>
      </c>
      <c r="B39" s="574">
        <f>E39+F39</f>
        <v>2022</v>
      </c>
      <c r="C39" s="574">
        <v>596</v>
      </c>
      <c r="D39" s="574">
        <v>1426</v>
      </c>
      <c r="E39" s="574">
        <f>SUM(C39:D39)</f>
        <v>2022</v>
      </c>
      <c r="F39" s="574">
        <v>0</v>
      </c>
      <c r="G39" s="256"/>
    </row>
    <row r="40" spans="1:7" s="255" customFormat="1">
      <c r="A40" s="580"/>
      <c r="B40" s="574"/>
      <c r="C40" s="574"/>
      <c r="D40" s="574"/>
      <c r="E40" s="574"/>
      <c r="F40" s="574"/>
      <c r="G40" s="256"/>
    </row>
    <row r="41" spans="1:7" s="255" customFormat="1">
      <c r="A41" s="580" t="s">
        <v>48</v>
      </c>
      <c r="B41" s="574">
        <f>E41+F41</f>
        <v>4555</v>
      </c>
      <c r="C41" s="574">
        <v>400</v>
      </c>
      <c r="D41" s="574">
        <f>Ch9.2!D111</f>
        <v>3675</v>
      </c>
      <c r="E41" s="574">
        <f>SUM(C41:D41)</f>
        <v>4075</v>
      </c>
      <c r="F41" s="574">
        <f>Ch9.2!D123</f>
        <v>480</v>
      </c>
      <c r="G41" s="256"/>
    </row>
    <row r="42" spans="1:7" s="255" customFormat="1">
      <c r="A42" s="249"/>
      <c r="B42" s="219"/>
      <c r="C42" s="219"/>
      <c r="D42" s="219"/>
      <c r="E42" s="219"/>
      <c r="F42" s="219"/>
      <c r="G42" s="256"/>
    </row>
    <row r="43" spans="1:7" s="255" customFormat="1">
      <c r="A43" s="245" t="s">
        <v>256</v>
      </c>
      <c r="B43" s="250">
        <f>SUM(B37:B41)</f>
        <v>13852</v>
      </c>
      <c r="C43" s="250">
        <f>SUM(C37:C41)</f>
        <v>4201</v>
      </c>
      <c r="D43" s="250">
        <f>SUM(D37:D41)</f>
        <v>8211</v>
      </c>
      <c r="E43" s="250">
        <f>SUM(E37:E41)</f>
        <v>12412</v>
      </c>
      <c r="F43" s="250">
        <f>SUM(F37:F41)</f>
        <v>1440</v>
      </c>
      <c r="G43" s="256"/>
    </row>
    <row r="44" spans="1:7" s="255" customFormat="1" ht="124.5" customHeight="1">
      <c r="A44" s="257"/>
      <c r="B44" s="258"/>
      <c r="C44" s="258"/>
      <c r="D44" s="258"/>
      <c r="E44" s="258"/>
      <c r="F44" s="258"/>
      <c r="G44" s="256"/>
    </row>
    <row r="45" spans="1:7" ht="16.5" customHeight="1">
      <c r="A45" s="634" t="s">
        <v>594</v>
      </c>
      <c r="B45" s="635"/>
      <c r="C45" s="635"/>
      <c r="D45" s="635"/>
      <c r="E45" s="635"/>
      <c r="F45" s="635"/>
    </row>
  </sheetData>
  <mergeCells count="18">
    <mergeCell ref="A1:F1"/>
    <mergeCell ref="A3:F3"/>
    <mergeCell ref="A4:F4"/>
    <mergeCell ref="A5:F5"/>
    <mergeCell ref="A6:A7"/>
    <mergeCell ref="B6:B7"/>
    <mergeCell ref="C6:C7"/>
    <mergeCell ref="D6:D7"/>
    <mergeCell ref="E6:E7"/>
    <mergeCell ref="F6:F7"/>
    <mergeCell ref="A45:F45"/>
    <mergeCell ref="A8:D8"/>
    <mergeCell ref="A32:F32"/>
    <mergeCell ref="C34:E34"/>
    <mergeCell ref="F34:F36"/>
    <mergeCell ref="C35:C36"/>
    <mergeCell ref="D35:D36"/>
    <mergeCell ref="E35:E36"/>
  </mergeCells>
  <pageMargins left="0.80118110200000003" right="0.35433070866141703" top="0.48" bottom="0.13" header="0.28999999999999998" footer="0.38"/>
  <pageSetup paperSize="9" scale="95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O126"/>
  <sheetViews>
    <sheetView tabSelected="1" topLeftCell="A106" zoomScaleSheetLayoutView="75" workbookViewId="0">
      <selection activeCell="F122" sqref="F122"/>
    </sheetView>
  </sheetViews>
  <sheetFormatPr defaultColWidth="11" defaultRowHeight="15.75"/>
  <cols>
    <col min="1" max="1" width="6.28515625" style="188" customWidth="1"/>
    <col min="2" max="2" width="36.7109375" style="66" customWidth="1"/>
    <col min="3" max="3" width="16.7109375" style="190" customWidth="1"/>
    <col min="4" max="4" width="16.85546875" style="191" customWidth="1"/>
    <col min="5" max="5" width="28.28515625" style="66" customWidth="1"/>
    <col min="6" max="6" width="19.42578125" style="188" customWidth="1"/>
    <col min="7" max="7" width="23.140625" style="66" bestFit="1" customWidth="1"/>
    <col min="8" max="16384" width="11" style="66"/>
  </cols>
  <sheetData>
    <row r="1" spans="1:8" s="182" customFormat="1">
      <c r="A1" s="658" t="s">
        <v>595</v>
      </c>
      <c r="B1" s="658"/>
      <c r="C1" s="658"/>
      <c r="D1" s="658"/>
      <c r="E1" s="658"/>
      <c r="F1" s="658"/>
    </row>
    <row r="2" spans="1:8" s="235" customFormat="1" ht="18.75">
      <c r="A2" s="645" t="s">
        <v>596</v>
      </c>
      <c r="B2" s="645"/>
      <c r="C2" s="645"/>
      <c r="D2" s="645"/>
      <c r="E2" s="645"/>
      <c r="F2" s="645"/>
      <c r="G2" s="259"/>
    </row>
    <row r="3" spans="1:8" s="235" customFormat="1" ht="18.75">
      <c r="A3" s="659" t="s">
        <v>597</v>
      </c>
      <c r="B3" s="659"/>
      <c r="C3" s="659"/>
      <c r="D3" s="659"/>
      <c r="E3" s="659"/>
      <c r="F3" s="659"/>
      <c r="G3" s="259"/>
    </row>
    <row r="4" spans="1:8">
      <c r="A4" s="166" t="s">
        <v>3</v>
      </c>
      <c r="B4" s="164" t="s">
        <v>598</v>
      </c>
      <c r="C4" s="165" t="s">
        <v>262</v>
      </c>
      <c r="D4" s="231" t="s">
        <v>599</v>
      </c>
      <c r="E4" s="164" t="s">
        <v>600</v>
      </c>
      <c r="F4" s="166" t="s">
        <v>8</v>
      </c>
    </row>
    <row r="5" spans="1:8">
      <c r="A5" s="178" t="s">
        <v>10</v>
      </c>
      <c r="B5" s="176" t="s">
        <v>601</v>
      </c>
      <c r="C5" s="177" t="s">
        <v>602</v>
      </c>
      <c r="D5" s="260" t="s">
        <v>12</v>
      </c>
      <c r="E5" s="176" t="s">
        <v>603</v>
      </c>
      <c r="F5" s="178" t="s">
        <v>604</v>
      </c>
    </row>
    <row r="6" spans="1:8" s="5" customFormat="1" ht="19.5" customHeight="1">
      <c r="A6" s="9" t="s">
        <v>15</v>
      </c>
      <c r="B6" s="181" t="s">
        <v>18</v>
      </c>
      <c r="C6" s="16"/>
      <c r="D6" s="16"/>
      <c r="E6" s="16"/>
      <c r="F6" s="261"/>
    </row>
    <row r="7" spans="1:8" ht="18.75">
      <c r="B7" s="262" t="s">
        <v>20</v>
      </c>
    </row>
    <row r="8" spans="1:8">
      <c r="B8" s="263" t="s">
        <v>605</v>
      </c>
    </row>
    <row r="9" spans="1:8" s="184" customFormat="1">
      <c r="A9" s="264">
        <v>1</v>
      </c>
      <c r="B9" s="184" t="s">
        <v>606</v>
      </c>
      <c r="C9" s="185" t="s">
        <v>28</v>
      </c>
      <c r="D9" s="186">
        <v>44</v>
      </c>
      <c r="E9" s="184" t="s">
        <v>583</v>
      </c>
      <c r="F9" s="183" t="s">
        <v>607</v>
      </c>
      <c r="G9" s="265"/>
      <c r="H9" s="63"/>
    </row>
    <row r="10" spans="1:8" s="184" customFormat="1">
      <c r="A10" s="264">
        <v>2</v>
      </c>
      <c r="B10" s="184" t="s">
        <v>608</v>
      </c>
      <c r="C10" s="185" t="s">
        <v>60</v>
      </c>
      <c r="D10" s="186">
        <v>45</v>
      </c>
      <c r="E10" s="184" t="s">
        <v>583</v>
      </c>
      <c r="F10" s="183" t="s">
        <v>609</v>
      </c>
      <c r="G10" s="265"/>
      <c r="H10" s="63"/>
    </row>
    <row r="11" spans="1:8" s="184" customFormat="1">
      <c r="A11" s="264">
        <v>3</v>
      </c>
      <c r="B11" s="184" t="s">
        <v>610</v>
      </c>
      <c r="C11" s="185" t="s">
        <v>63</v>
      </c>
      <c r="D11" s="186">
        <v>520</v>
      </c>
      <c r="E11" s="184" t="s">
        <v>583</v>
      </c>
      <c r="F11" s="183" t="s">
        <v>611</v>
      </c>
      <c r="G11" s="265"/>
      <c r="H11" s="63"/>
    </row>
    <row r="12" spans="1:8">
      <c r="A12" s="264">
        <v>4</v>
      </c>
      <c r="B12" s="192" t="s">
        <v>612</v>
      </c>
      <c r="C12" s="190" t="s">
        <v>67</v>
      </c>
      <c r="D12" s="193">
        <v>412</v>
      </c>
      <c r="E12" s="184" t="s">
        <v>583</v>
      </c>
      <c r="F12" s="188" t="s">
        <v>613</v>
      </c>
      <c r="G12" s="247"/>
    </row>
    <row r="13" spans="1:8">
      <c r="A13" s="264">
        <v>5</v>
      </c>
      <c r="B13" s="184" t="s">
        <v>614</v>
      </c>
      <c r="C13" s="185" t="s">
        <v>82</v>
      </c>
      <c r="D13" s="194">
        <v>800</v>
      </c>
      <c r="E13" s="266" t="s">
        <v>615</v>
      </c>
      <c r="F13" s="215" t="s">
        <v>616</v>
      </c>
      <c r="G13" s="247"/>
    </row>
    <row r="14" spans="1:8">
      <c r="B14" s="655" t="s">
        <v>617</v>
      </c>
      <c r="C14" s="655"/>
      <c r="D14" s="267">
        <f>SUM(D9:D13)</f>
        <v>1821</v>
      </c>
    </row>
    <row r="15" spans="1:8">
      <c r="B15" s="268" t="s">
        <v>618</v>
      </c>
    </row>
    <row r="16" spans="1:8" s="184" customFormat="1">
      <c r="A16" s="269">
        <v>6</v>
      </c>
      <c r="B16" s="184" t="s">
        <v>619</v>
      </c>
      <c r="C16" s="185" t="s">
        <v>58</v>
      </c>
      <c r="D16" s="186">
        <v>240</v>
      </c>
      <c r="E16" s="184" t="s">
        <v>620</v>
      </c>
      <c r="F16" s="188" t="s">
        <v>611</v>
      </c>
      <c r="G16" s="265"/>
      <c r="H16" s="63"/>
    </row>
    <row r="17" spans="1:10" s="184" customFormat="1">
      <c r="A17" s="269">
        <v>7</v>
      </c>
      <c r="B17" s="184" t="s">
        <v>621</v>
      </c>
      <c r="C17" s="185" t="s">
        <v>24</v>
      </c>
      <c r="D17" s="186">
        <v>231</v>
      </c>
      <c r="E17" s="266" t="s">
        <v>622</v>
      </c>
      <c r="F17" s="183" t="s">
        <v>623</v>
      </c>
      <c r="G17" s="265"/>
      <c r="H17" s="63"/>
    </row>
    <row r="18" spans="1:10" s="273" customFormat="1">
      <c r="A18" s="269">
        <v>8</v>
      </c>
      <c r="B18" s="270" t="s">
        <v>624</v>
      </c>
      <c r="C18" s="271" t="s">
        <v>33</v>
      </c>
      <c r="D18" s="272">
        <v>132</v>
      </c>
      <c r="E18" s="273" t="s">
        <v>625</v>
      </c>
      <c r="F18" s="274" t="s">
        <v>626</v>
      </c>
    </row>
    <row r="19" spans="1:10" s="273" customFormat="1">
      <c r="A19" s="269"/>
      <c r="B19" s="657" t="s">
        <v>627</v>
      </c>
      <c r="C19" s="657"/>
      <c r="D19" s="275">
        <f>SUM(D16:D18)</f>
        <v>603</v>
      </c>
      <c r="F19" s="274"/>
    </row>
    <row r="20" spans="1:10" s="273" customFormat="1" ht="18.75">
      <c r="A20" s="269"/>
      <c r="B20" s="627" t="s">
        <v>353</v>
      </c>
      <c r="C20" s="627"/>
      <c r="D20" s="275">
        <f>D14+D19</f>
        <v>2424</v>
      </c>
      <c r="F20" s="274"/>
    </row>
    <row r="21" spans="1:10" s="184" customFormat="1">
      <c r="A21" s="269"/>
      <c r="B21" s="276" t="s">
        <v>36</v>
      </c>
      <c r="C21" s="185"/>
      <c r="D21" s="186"/>
      <c r="F21" s="183"/>
      <c r="G21" s="265"/>
      <c r="H21" s="63"/>
    </row>
    <row r="22" spans="1:10" s="184" customFormat="1">
      <c r="A22" s="269"/>
      <c r="B22" s="268" t="s">
        <v>618</v>
      </c>
      <c r="C22" s="185"/>
      <c r="D22" s="186"/>
      <c r="F22" s="183"/>
      <c r="G22" s="265"/>
      <c r="H22" s="63"/>
    </row>
    <row r="23" spans="1:10" s="184" customFormat="1" ht="31.5">
      <c r="A23" s="183" t="s">
        <v>463</v>
      </c>
      <c r="B23" s="273" t="s">
        <v>628</v>
      </c>
      <c r="C23" s="185" t="s">
        <v>40</v>
      </c>
      <c r="D23" s="186">
        <v>30</v>
      </c>
      <c r="E23" s="273" t="s">
        <v>629</v>
      </c>
      <c r="F23" s="183" t="s">
        <v>183</v>
      </c>
      <c r="G23" s="515"/>
      <c r="H23" s="86"/>
      <c r="I23" s="86"/>
      <c r="J23" s="116"/>
    </row>
    <row r="24" spans="1:10">
      <c r="A24" s="190">
        <v>10</v>
      </c>
      <c r="B24" s="273" t="s">
        <v>630</v>
      </c>
      <c r="C24" s="190" t="s">
        <v>40</v>
      </c>
      <c r="D24" s="193">
        <v>30</v>
      </c>
      <c r="E24" s="66" t="s">
        <v>631</v>
      </c>
      <c r="F24" s="188" t="s">
        <v>632</v>
      </c>
      <c r="G24" s="515"/>
      <c r="H24" s="86"/>
      <c r="I24" s="86"/>
      <c r="J24" s="116"/>
    </row>
    <row r="25" spans="1:10">
      <c r="A25" s="183"/>
      <c r="B25" s="273"/>
      <c r="D25" s="193"/>
      <c r="E25" s="66" t="s">
        <v>633</v>
      </c>
      <c r="G25" s="466"/>
      <c r="H25" s="86"/>
      <c r="I25" s="86"/>
      <c r="J25" s="114"/>
    </row>
    <row r="26" spans="1:10">
      <c r="A26" s="190">
        <v>11</v>
      </c>
      <c r="B26" s="209" t="s">
        <v>634</v>
      </c>
      <c r="C26" s="190" t="s">
        <v>300</v>
      </c>
      <c r="D26" s="193">
        <v>42</v>
      </c>
      <c r="E26" s="66" t="s">
        <v>635</v>
      </c>
      <c r="F26" s="188" t="s">
        <v>636</v>
      </c>
      <c r="G26" s="516"/>
      <c r="H26" s="468"/>
      <c r="I26" s="110"/>
      <c r="J26" s="110"/>
    </row>
    <row r="27" spans="1:10" ht="30">
      <c r="A27" s="190">
        <v>12</v>
      </c>
      <c r="B27" s="534" t="s">
        <v>688</v>
      </c>
      <c r="C27" s="190" t="s">
        <v>123</v>
      </c>
      <c r="D27" s="46">
        <v>300</v>
      </c>
      <c r="E27" s="535" t="s">
        <v>689</v>
      </c>
      <c r="F27" s="536" t="s">
        <v>497</v>
      </c>
      <c r="G27" s="516"/>
      <c r="H27" s="468"/>
      <c r="I27" s="110"/>
      <c r="J27" s="110"/>
    </row>
    <row r="28" spans="1:10">
      <c r="A28" s="190">
        <v>13</v>
      </c>
      <c r="B28" s="534" t="s">
        <v>700</v>
      </c>
      <c r="C28" s="537" t="s">
        <v>146</v>
      </c>
      <c r="D28" s="538">
        <v>40</v>
      </c>
      <c r="E28" s="525" t="s">
        <v>646</v>
      </c>
      <c r="F28" s="539" t="s">
        <v>701</v>
      </c>
      <c r="G28" s="517"/>
      <c r="H28" s="116"/>
      <c r="I28" s="116"/>
      <c r="J28" s="470"/>
    </row>
    <row r="29" spans="1:10" s="273" customFormat="1">
      <c r="A29" s="269"/>
      <c r="B29" s="657" t="s">
        <v>627</v>
      </c>
      <c r="C29" s="657"/>
      <c r="D29" s="275">
        <f>SUM(D23:D28)</f>
        <v>442</v>
      </c>
      <c r="F29" s="274"/>
    </row>
    <row r="30" spans="1:10" s="273" customFormat="1" ht="18.75">
      <c r="A30" s="269"/>
      <c r="B30" s="627" t="s">
        <v>394</v>
      </c>
      <c r="C30" s="627"/>
      <c r="D30" s="275">
        <f>D29</f>
        <v>442</v>
      </c>
      <c r="F30" s="274"/>
    </row>
    <row r="31" spans="1:10" ht="18.75">
      <c r="A31" s="172"/>
      <c r="B31" s="262" t="s">
        <v>48</v>
      </c>
      <c r="C31" s="171"/>
      <c r="D31" s="204"/>
      <c r="E31" s="170"/>
      <c r="F31" s="172"/>
    </row>
    <row r="32" spans="1:10" s="184" customFormat="1">
      <c r="A32" s="183"/>
      <c r="B32" s="268" t="s">
        <v>605</v>
      </c>
      <c r="C32" s="268"/>
      <c r="D32" s="277"/>
      <c r="E32" s="278"/>
      <c r="F32" s="279"/>
    </row>
    <row r="33" spans="1:8">
      <c r="A33" s="188" t="s">
        <v>475</v>
      </c>
      <c r="B33" s="209" t="s">
        <v>637</v>
      </c>
      <c r="C33" s="190" t="s">
        <v>477</v>
      </c>
      <c r="D33" s="191">
        <v>330</v>
      </c>
      <c r="E33" s="66" t="s">
        <v>583</v>
      </c>
      <c r="F33" s="211" t="s">
        <v>638</v>
      </c>
    </row>
    <row r="34" spans="1:8">
      <c r="B34" s="655" t="s">
        <v>639</v>
      </c>
      <c r="C34" s="655"/>
      <c r="D34" s="267">
        <f>D33</f>
        <v>330</v>
      </c>
      <c r="F34" s="211"/>
    </row>
    <row r="35" spans="1:8" ht="15" customHeight="1">
      <c r="A35" s="172"/>
      <c r="B35" s="268" t="s">
        <v>640</v>
      </c>
      <c r="C35" s="171"/>
      <c r="D35" s="204"/>
      <c r="E35" s="170"/>
      <c r="F35" s="172"/>
    </row>
    <row r="36" spans="1:8" s="184" customFormat="1" ht="31.5">
      <c r="A36" s="183" t="s">
        <v>499</v>
      </c>
      <c r="B36" s="201" t="s">
        <v>641</v>
      </c>
      <c r="C36" s="183" t="s">
        <v>51</v>
      </c>
      <c r="D36" s="194">
        <v>70</v>
      </c>
      <c r="E36" s="278" t="s">
        <v>642</v>
      </c>
      <c r="F36" s="279" t="s">
        <v>643</v>
      </c>
    </row>
    <row r="37" spans="1:8" s="184" customFormat="1">
      <c r="A37" s="183"/>
      <c r="B37" s="657" t="s">
        <v>644</v>
      </c>
      <c r="C37" s="657"/>
      <c r="D37" s="280">
        <f>SUM(D36)</f>
        <v>70</v>
      </c>
      <c r="E37" s="278"/>
      <c r="F37" s="279"/>
    </row>
    <row r="38" spans="1:8">
      <c r="A38" s="172"/>
      <c r="B38" s="268" t="s">
        <v>618</v>
      </c>
      <c r="C38" s="171"/>
      <c r="D38" s="204"/>
      <c r="E38" s="170"/>
      <c r="F38" s="172"/>
    </row>
    <row r="39" spans="1:8">
      <c r="A39" s="188" t="s">
        <v>250</v>
      </c>
      <c r="B39" s="201" t="s">
        <v>645</v>
      </c>
      <c r="C39" s="188" t="s">
        <v>74</v>
      </c>
      <c r="D39" s="202">
        <v>99</v>
      </c>
      <c r="E39" s="197" t="s">
        <v>646</v>
      </c>
      <c r="F39" s="211" t="s">
        <v>647</v>
      </c>
    </row>
    <row r="40" spans="1:8" s="460" customFormat="1">
      <c r="A40" s="539" t="s">
        <v>503</v>
      </c>
      <c r="B40" s="460" t="s">
        <v>728</v>
      </c>
      <c r="C40" s="459" t="s">
        <v>188</v>
      </c>
      <c r="D40" s="459">
        <v>96</v>
      </c>
      <c r="E40" s="525" t="s">
        <v>646</v>
      </c>
      <c r="F40" s="552" t="s">
        <v>729</v>
      </c>
    </row>
    <row r="41" spans="1:8">
      <c r="B41" s="657" t="s">
        <v>627</v>
      </c>
      <c r="C41" s="657"/>
      <c r="D41" s="203">
        <f>SUM(D39:D40)</f>
        <v>195</v>
      </c>
      <c r="E41" s="197"/>
      <c r="F41" s="211"/>
    </row>
    <row r="42" spans="1:8" ht="18.75">
      <c r="B42" s="627" t="s">
        <v>438</v>
      </c>
      <c r="C42" s="627"/>
      <c r="D42" s="203">
        <f>D37+D34+D41</f>
        <v>595</v>
      </c>
      <c r="E42" s="197"/>
      <c r="F42" s="211"/>
      <c r="G42" s="190"/>
      <c r="H42" s="190"/>
    </row>
    <row r="43" spans="1:8" s="5" customFormat="1">
      <c r="A43" s="633" t="s">
        <v>960</v>
      </c>
      <c r="B43" s="633"/>
      <c r="C43" s="633"/>
      <c r="D43" s="267">
        <f>D20+D30+D42</f>
        <v>3461</v>
      </c>
      <c r="E43" s="204"/>
      <c r="F43" s="188"/>
    </row>
    <row r="44" spans="1:8" s="5" customFormat="1" ht="17.25" customHeight="1">
      <c r="A44" s="9" t="s">
        <v>202</v>
      </c>
      <c r="B44" s="540" t="s">
        <v>648</v>
      </c>
      <c r="C44" s="16"/>
      <c r="D44" s="16"/>
      <c r="E44" s="16"/>
      <c r="F44" s="261"/>
    </row>
    <row r="45" spans="1:8" s="235" customFormat="1" ht="18.75">
      <c r="A45" s="654" t="s">
        <v>649</v>
      </c>
      <c r="B45" s="654"/>
      <c r="C45" s="16"/>
      <c r="D45" s="16"/>
      <c r="E45" s="16"/>
      <c r="F45" s="261"/>
    </row>
    <row r="46" spans="1:8" ht="18.75">
      <c r="A46" s="281"/>
      <c r="B46" s="262" t="s">
        <v>20</v>
      </c>
      <c r="C46" s="282"/>
      <c r="D46" s="283"/>
      <c r="E46" s="235"/>
      <c r="F46" s="281"/>
    </row>
    <row r="47" spans="1:8">
      <c r="B47" s="263" t="s">
        <v>605</v>
      </c>
      <c r="D47" s="202"/>
      <c r="G47" s="284"/>
      <c r="H47" s="284"/>
    </row>
    <row r="48" spans="1:8">
      <c r="A48" s="264">
        <v>1</v>
      </c>
      <c r="B48" s="209" t="s">
        <v>650</v>
      </c>
      <c r="C48" s="190" t="s">
        <v>82</v>
      </c>
      <c r="D48" s="202">
        <v>800</v>
      </c>
      <c r="E48" s="66" t="s">
        <v>583</v>
      </c>
      <c r="F48" s="188" t="s">
        <v>651</v>
      </c>
    </row>
    <row r="49" spans="1:15" s="201" customFormat="1">
      <c r="A49" s="264">
        <v>2</v>
      </c>
      <c r="B49" s="205" t="s">
        <v>652</v>
      </c>
      <c r="C49" s="185" t="s">
        <v>95</v>
      </c>
      <c r="D49" s="193">
        <v>330</v>
      </c>
      <c r="E49" s="66" t="s">
        <v>583</v>
      </c>
      <c r="F49" s="188" t="s">
        <v>479</v>
      </c>
    </row>
    <row r="50" spans="1:15" s="197" customFormat="1" ht="15.75" customHeight="1">
      <c r="A50" s="264">
        <v>3</v>
      </c>
      <c r="B50" s="201" t="s">
        <v>653</v>
      </c>
      <c r="C50" s="187" t="s">
        <v>63</v>
      </c>
      <c r="D50" s="285">
        <v>520</v>
      </c>
      <c r="E50" s="66" t="s">
        <v>583</v>
      </c>
      <c r="F50" s="183" t="s">
        <v>654</v>
      </c>
      <c r="G50" s="286"/>
      <c r="H50" s="286"/>
      <c r="I50" s="286"/>
      <c r="J50" s="286"/>
    </row>
    <row r="51" spans="1:15">
      <c r="A51" s="264">
        <v>4</v>
      </c>
      <c r="B51" s="287" t="s">
        <v>655</v>
      </c>
      <c r="C51" s="221" t="s">
        <v>208</v>
      </c>
      <c r="D51" s="219">
        <v>171</v>
      </c>
      <c r="E51" s="66" t="s">
        <v>583</v>
      </c>
      <c r="F51" s="188" t="s">
        <v>656</v>
      </c>
    </row>
    <row r="52" spans="1:15" s="184" customFormat="1">
      <c r="A52" s="264">
        <v>5</v>
      </c>
      <c r="B52" s="192" t="s">
        <v>657</v>
      </c>
      <c r="C52" s="190" t="s">
        <v>104</v>
      </c>
      <c r="D52" s="193">
        <v>160</v>
      </c>
      <c r="E52" s="66" t="s">
        <v>583</v>
      </c>
      <c r="F52" s="188" t="s">
        <v>658</v>
      </c>
    </row>
    <row r="53" spans="1:15" s="223" customFormat="1" ht="18.75" customHeight="1">
      <c r="A53" s="264">
        <v>6</v>
      </c>
      <c r="B53" s="273" t="s">
        <v>659</v>
      </c>
      <c r="C53" s="185" t="s">
        <v>112</v>
      </c>
      <c r="D53" s="186">
        <v>600</v>
      </c>
      <c r="E53" s="184" t="s">
        <v>660</v>
      </c>
      <c r="F53" s="183" t="s">
        <v>661</v>
      </c>
      <c r="H53" s="218"/>
      <c r="I53" s="218"/>
      <c r="K53" s="222"/>
      <c r="L53" s="218"/>
      <c r="M53" s="226"/>
      <c r="N53" s="227"/>
      <c r="O53" s="218"/>
    </row>
    <row r="54" spans="1:15" s="223" customFormat="1" ht="16.5" customHeight="1">
      <c r="A54" s="264">
        <v>7</v>
      </c>
      <c r="B54" s="273" t="s">
        <v>662</v>
      </c>
      <c r="C54" s="218" t="s">
        <v>119</v>
      </c>
      <c r="D54" s="218">
        <v>60</v>
      </c>
      <c r="E54" s="66" t="s">
        <v>583</v>
      </c>
      <c r="F54" s="129" t="s">
        <v>663</v>
      </c>
      <c r="H54" s="218"/>
      <c r="I54" s="218"/>
      <c r="K54" s="222"/>
      <c r="L54" s="218"/>
      <c r="M54" s="226"/>
      <c r="N54" s="227"/>
      <c r="O54" s="218"/>
    </row>
    <row r="55" spans="1:15" s="1" customFormat="1" ht="20.100000000000001" customHeight="1">
      <c r="A55" s="188" t="s">
        <v>461</v>
      </c>
      <c r="B55" s="66" t="s">
        <v>211</v>
      </c>
      <c r="C55" s="221" t="s">
        <v>212</v>
      </c>
      <c r="D55" s="219">
        <v>444</v>
      </c>
      <c r="E55" s="66" t="s">
        <v>583</v>
      </c>
      <c r="F55" s="183" t="s">
        <v>664</v>
      </c>
    </row>
    <row r="56" spans="1:15" s="223" customFormat="1" ht="18.75" customHeight="1">
      <c r="A56" s="269">
        <v>9</v>
      </c>
      <c r="B56" s="223" t="s">
        <v>214</v>
      </c>
      <c r="C56" s="218" t="s">
        <v>185</v>
      </c>
      <c r="D56" s="218">
        <v>120</v>
      </c>
      <c r="E56" s="66" t="s">
        <v>583</v>
      </c>
      <c r="F56" s="183" t="s">
        <v>216</v>
      </c>
      <c r="H56" s="218"/>
      <c r="I56" s="218"/>
      <c r="K56" s="222"/>
      <c r="L56" s="218"/>
      <c r="M56" s="226"/>
      <c r="N56" s="227"/>
      <c r="O56" s="218"/>
    </row>
    <row r="57" spans="1:15" s="223" customFormat="1" ht="18.75" customHeight="1">
      <c r="B57" s="655" t="s">
        <v>639</v>
      </c>
      <c r="C57" s="655"/>
      <c r="D57" s="121">
        <f>SUM(D48:D56)</f>
        <v>3205</v>
      </c>
      <c r="E57" s="66"/>
      <c r="F57" s="288"/>
      <c r="H57" s="218"/>
      <c r="I57" s="218"/>
      <c r="K57" s="222"/>
      <c r="L57" s="218"/>
      <c r="M57" s="226"/>
      <c r="N57" s="227"/>
      <c r="O57" s="218"/>
    </row>
    <row r="58" spans="1:15" s="223" customFormat="1" ht="18.75" customHeight="1">
      <c r="A58" s="264"/>
      <c r="B58" s="268" t="s">
        <v>618</v>
      </c>
      <c r="C58" s="218"/>
      <c r="D58" s="218"/>
      <c r="E58" s="66"/>
      <c r="F58" s="289"/>
      <c r="H58" s="218"/>
      <c r="I58" s="218"/>
      <c r="K58" s="222"/>
      <c r="L58" s="218"/>
      <c r="M58" s="226"/>
      <c r="N58" s="227"/>
      <c r="O58" s="218"/>
    </row>
    <row r="59" spans="1:15" s="184" customFormat="1">
      <c r="A59" s="269">
        <v>10</v>
      </c>
      <c r="B59" s="223" t="s">
        <v>665</v>
      </c>
      <c r="C59" s="218" t="s">
        <v>205</v>
      </c>
      <c r="D59" s="218">
        <v>1000</v>
      </c>
      <c r="E59" s="66" t="s">
        <v>666</v>
      </c>
      <c r="F59" s="289" t="s">
        <v>484</v>
      </c>
    </row>
    <row r="60" spans="1:15">
      <c r="A60" s="264">
        <v>11</v>
      </c>
      <c r="B60" s="273" t="s">
        <v>667</v>
      </c>
      <c r="C60" s="185" t="s">
        <v>109</v>
      </c>
      <c r="D60" s="194">
        <v>2000</v>
      </c>
      <c r="E60" s="273" t="s">
        <v>668</v>
      </c>
      <c r="F60" s="183" t="s">
        <v>669</v>
      </c>
    </row>
    <row r="61" spans="1:15">
      <c r="A61" s="269">
        <v>12</v>
      </c>
      <c r="B61" s="66" t="s">
        <v>670</v>
      </c>
      <c r="C61" s="190" t="s">
        <v>115</v>
      </c>
      <c r="D61" s="193">
        <v>110</v>
      </c>
      <c r="E61" s="290" t="s">
        <v>671</v>
      </c>
      <c r="F61" s="188" t="s">
        <v>672</v>
      </c>
    </row>
    <row r="62" spans="1:15" s="235" customFormat="1" ht="18.75">
      <c r="A62" s="188"/>
      <c r="B62" s="655" t="s">
        <v>673</v>
      </c>
      <c r="C62" s="655"/>
      <c r="D62" s="121">
        <f>SUM(D59:D61)</f>
        <v>3110</v>
      </c>
      <c r="E62" s="66"/>
      <c r="F62" s="188"/>
      <c r="G62" s="282"/>
      <c r="H62" s="282"/>
      <c r="I62" s="282"/>
      <c r="J62" s="291"/>
    </row>
    <row r="63" spans="1:15" s="235" customFormat="1" ht="18.75">
      <c r="A63" s="292"/>
      <c r="B63" s="627" t="s">
        <v>353</v>
      </c>
      <c r="C63" s="627"/>
      <c r="D63" s="267">
        <f>D57+D62</f>
        <v>6315</v>
      </c>
      <c r="E63" s="293"/>
      <c r="F63" s="294"/>
      <c r="G63" s="282"/>
      <c r="H63" s="282"/>
      <c r="I63" s="282"/>
      <c r="J63" s="291"/>
    </row>
    <row r="64" spans="1:15" s="235" customFormat="1" ht="13.5" customHeight="1">
      <c r="A64" s="292"/>
      <c r="B64" s="236"/>
      <c r="C64" s="236"/>
      <c r="D64" s="167"/>
      <c r="E64" s="293"/>
      <c r="F64" s="294"/>
      <c r="G64" s="282"/>
      <c r="H64" s="282"/>
      <c r="I64" s="282"/>
      <c r="J64" s="291"/>
    </row>
    <row r="65" spans="1:15" s="235" customFormat="1" ht="16.5" customHeight="1">
      <c r="A65" s="656" t="s">
        <v>674</v>
      </c>
      <c r="B65" s="656"/>
      <c r="C65" s="656"/>
      <c r="D65" s="656"/>
      <c r="E65" s="656"/>
      <c r="F65" s="656"/>
      <c r="G65" s="282"/>
      <c r="H65" s="282"/>
      <c r="I65" s="282"/>
      <c r="J65" s="291"/>
    </row>
    <row r="66" spans="1:15" ht="18.75">
      <c r="A66" s="235"/>
      <c r="B66" s="295" t="s">
        <v>36</v>
      </c>
      <c r="C66" s="236"/>
      <c r="D66" s="296"/>
      <c r="E66" s="293"/>
      <c r="F66" s="294"/>
    </row>
    <row r="67" spans="1:15">
      <c r="B67" s="263" t="s">
        <v>605</v>
      </c>
      <c r="D67" s="202"/>
    </row>
    <row r="68" spans="1:15" s="64" customFormat="1" ht="16.5" customHeight="1">
      <c r="A68" s="269">
        <v>13</v>
      </c>
      <c r="B68" s="209" t="s">
        <v>675</v>
      </c>
      <c r="C68" s="190" t="s">
        <v>126</v>
      </c>
      <c r="D68" s="193">
        <v>100</v>
      </c>
      <c r="E68" s="197" t="s">
        <v>583</v>
      </c>
      <c r="F68" s="211" t="s">
        <v>676</v>
      </c>
      <c r="G68" s="526"/>
      <c r="H68" s="541"/>
      <c r="I68" s="459"/>
      <c r="J68" s="533"/>
    </row>
    <row r="69" spans="1:15" s="184" customFormat="1">
      <c r="A69" s="269">
        <v>14</v>
      </c>
      <c r="B69" s="223" t="s">
        <v>677</v>
      </c>
      <c r="C69" s="63" t="s">
        <v>142</v>
      </c>
      <c r="D69" s="63">
        <v>50</v>
      </c>
      <c r="E69" s="184" t="s">
        <v>660</v>
      </c>
      <c r="F69" s="207" t="s">
        <v>678</v>
      </c>
      <c r="G69" s="526"/>
      <c r="H69" s="541"/>
      <c r="I69" s="459"/>
      <c r="J69" s="521"/>
    </row>
    <row r="70" spans="1:15" s="184" customFormat="1" ht="18" customHeight="1">
      <c r="A70" s="269">
        <v>15</v>
      </c>
      <c r="B70" s="297" t="s">
        <v>679</v>
      </c>
      <c r="C70" s="228" t="s">
        <v>149</v>
      </c>
      <c r="D70" s="186">
        <v>120</v>
      </c>
      <c r="E70" s="298" t="s">
        <v>660</v>
      </c>
      <c r="F70" s="279" t="s">
        <v>680</v>
      </c>
      <c r="G70" s="460"/>
      <c r="H70" s="542"/>
      <c r="I70" s="542"/>
      <c r="J70" s="521"/>
    </row>
    <row r="71" spans="1:15" s="1" customFormat="1" ht="20.100000000000001" customHeight="1">
      <c r="A71" s="269">
        <v>16</v>
      </c>
      <c r="B71" s="66" t="s">
        <v>681</v>
      </c>
      <c r="C71" s="221" t="s">
        <v>219</v>
      </c>
      <c r="D71" s="219">
        <v>206</v>
      </c>
      <c r="E71" s="298" t="s">
        <v>660</v>
      </c>
      <c r="F71" s="279" t="s">
        <v>682</v>
      </c>
      <c r="G71" s="460"/>
      <c r="H71" s="542"/>
      <c r="I71" s="542"/>
      <c r="J71" s="476"/>
    </row>
    <row r="72" spans="1:15" s="1" customFormat="1" ht="20.100000000000001" customHeight="1">
      <c r="A72" s="269">
        <v>17</v>
      </c>
      <c r="B72" s="66" t="s">
        <v>962</v>
      </c>
      <c r="C72" s="555" t="s">
        <v>943</v>
      </c>
      <c r="D72" s="555">
        <v>120</v>
      </c>
      <c r="E72" s="298" t="s">
        <v>583</v>
      </c>
      <c r="F72" s="279"/>
      <c r="G72" s="460"/>
      <c r="H72" s="542"/>
      <c r="I72" s="542"/>
      <c r="J72" s="476"/>
    </row>
    <row r="73" spans="1:15" s="184" customFormat="1">
      <c r="B73" s="655" t="s">
        <v>639</v>
      </c>
      <c r="C73" s="655"/>
      <c r="D73" s="299">
        <f>SUM(D67:D72)</f>
        <v>596</v>
      </c>
      <c r="E73" s="298"/>
      <c r="F73" s="279"/>
      <c r="G73" s="460"/>
      <c r="H73" s="542"/>
      <c r="I73" s="542"/>
      <c r="J73" s="521"/>
    </row>
    <row r="74" spans="1:15" s="265" customFormat="1" ht="18.75">
      <c r="B74" s="262" t="s">
        <v>640</v>
      </c>
      <c r="C74" s="300"/>
      <c r="D74" s="300"/>
      <c r="E74" s="300"/>
      <c r="F74" s="300"/>
      <c r="G74" s="529"/>
      <c r="H74" s="459"/>
      <c r="I74" s="459"/>
      <c r="J74" s="543"/>
    </row>
    <row r="75" spans="1:15" s="64" customFormat="1">
      <c r="A75" s="269">
        <v>18</v>
      </c>
      <c r="B75" s="301" t="s">
        <v>683</v>
      </c>
      <c r="C75" s="302" t="s">
        <v>119</v>
      </c>
      <c r="D75" s="303">
        <v>60</v>
      </c>
      <c r="E75" s="278" t="s">
        <v>684</v>
      </c>
      <c r="F75" s="183" t="s">
        <v>389</v>
      </c>
      <c r="G75" s="529"/>
      <c r="H75" s="459"/>
      <c r="I75" s="529"/>
      <c r="J75" s="529"/>
    </row>
    <row r="76" spans="1:15" s="184" customFormat="1">
      <c r="A76" s="269">
        <v>19</v>
      </c>
      <c r="B76" s="223" t="s">
        <v>685</v>
      </c>
      <c r="C76" s="20" t="s">
        <v>391</v>
      </c>
      <c r="D76" s="63">
        <v>40</v>
      </c>
      <c r="E76" s="304" t="s">
        <v>686</v>
      </c>
      <c r="F76" s="289" t="s">
        <v>526</v>
      </c>
      <c r="G76" s="529"/>
      <c r="H76" s="459"/>
      <c r="I76" s="459"/>
      <c r="J76" s="521"/>
    </row>
    <row r="77" spans="1:15" s="223" customFormat="1" ht="18.75" customHeight="1">
      <c r="B77" s="657" t="s">
        <v>644</v>
      </c>
      <c r="C77" s="657"/>
      <c r="D77" s="305">
        <f>SUM(D75:D76)</f>
        <v>100</v>
      </c>
      <c r="E77" s="278"/>
      <c r="F77" s="279"/>
      <c r="G77" s="529"/>
      <c r="H77" s="459"/>
      <c r="I77" s="459"/>
      <c r="J77" s="544"/>
      <c r="K77" s="222"/>
      <c r="L77" s="218"/>
      <c r="M77" s="226"/>
      <c r="N77" s="227"/>
      <c r="O77" s="218"/>
    </row>
    <row r="78" spans="1:15" s="1" customFormat="1">
      <c r="B78" s="268" t="s">
        <v>687</v>
      </c>
      <c r="C78" s="218"/>
      <c r="D78" s="218"/>
      <c r="E78" s="66"/>
      <c r="F78" s="289"/>
      <c r="G78" s="529"/>
      <c r="H78" s="459"/>
      <c r="I78" s="459"/>
      <c r="J78" s="476"/>
    </row>
    <row r="79" spans="1:15" s="460" customFormat="1" ht="30">
      <c r="A79" s="269">
        <v>20</v>
      </c>
      <c r="B79" s="534" t="s">
        <v>688</v>
      </c>
      <c r="C79" s="40" t="s">
        <v>123</v>
      </c>
      <c r="D79" s="40">
        <v>150</v>
      </c>
      <c r="E79" s="535" t="s">
        <v>689</v>
      </c>
      <c r="F79" s="536" t="s">
        <v>497</v>
      </c>
      <c r="G79" s="529"/>
      <c r="H79" s="459"/>
      <c r="I79" s="459"/>
    </row>
    <row r="80" spans="1:15" s="529" customFormat="1" ht="20.25" customHeight="1">
      <c r="A80" s="269">
        <v>21</v>
      </c>
      <c r="B80" s="461" t="s">
        <v>690</v>
      </c>
      <c r="C80" s="542" t="s">
        <v>366</v>
      </c>
      <c r="D80" s="546">
        <v>65</v>
      </c>
      <c r="E80" s="547" t="s">
        <v>671</v>
      </c>
      <c r="F80" s="539" t="s">
        <v>691</v>
      </c>
      <c r="G80" s="527"/>
      <c r="H80" s="537"/>
      <c r="I80" s="537"/>
      <c r="K80" s="528"/>
      <c r="L80" s="459"/>
      <c r="M80" s="532"/>
      <c r="N80" s="533"/>
      <c r="O80" s="459"/>
    </row>
    <row r="81" spans="1:15" s="521" customFormat="1">
      <c r="A81" s="269">
        <v>22</v>
      </c>
      <c r="B81" s="545" t="s">
        <v>692</v>
      </c>
      <c r="C81" s="459" t="s">
        <v>132</v>
      </c>
      <c r="D81" s="459">
        <v>130</v>
      </c>
      <c r="E81" s="548" t="s">
        <v>671</v>
      </c>
      <c r="F81" s="531" t="s">
        <v>691</v>
      </c>
      <c r="G81" s="460"/>
      <c r="H81" s="542"/>
      <c r="I81" s="542"/>
    </row>
    <row r="82" spans="1:15" s="529" customFormat="1" ht="20.25" customHeight="1">
      <c r="A82" s="269">
        <v>23</v>
      </c>
      <c r="B82" s="545" t="s">
        <v>693</v>
      </c>
      <c r="C82" s="459" t="s">
        <v>138</v>
      </c>
      <c r="D82" s="549">
        <v>111</v>
      </c>
      <c r="E82" s="547" t="s">
        <v>671</v>
      </c>
      <c r="F82" s="531" t="s">
        <v>694</v>
      </c>
      <c r="H82" s="459"/>
      <c r="I82" s="459"/>
      <c r="K82" s="528"/>
      <c r="L82" s="459"/>
      <c r="M82" s="532"/>
      <c r="N82" s="533"/>
      <c r="O82" s="459"/>
    </row>
    <row r="83" spans="1:15" s="545" customFormat="1">
      <c r="A83" s="269">
        <v>24</v>
      </c>
      <c r="B83" s="545" t="s">
        <v>695</v>
      </c>
      <c r="C83" s="459"/>
      <c r="D83" s="459">
        <v>100</v>
      </c>
      <c r="E83" s="550" t="s">
        <v>696</v>
      </c>
      <c r="F83" s="532" t="s">
        <v>697</v>
      </c>
      <c r="G83" s="460"/>
      <c r="H83" s="542"/>
      <c r="I83" s="542"/>
      <c r="K83" s="551"/>
      <c r="L83" s="541"/>
      <c r="M83" s="552"/>
      <c r="N83" s="553"/>
      <c r="O83" s="541"/>
    </row>
    <row r="84" spans="1:15" s="460" customFormat="1" ht="31.5">
      <c r="A84" s="269">
        <v>25</v>
      </c>
      <c r="B84" s="545" t="s">
        <v>698</v>
      </c>
      <c r="C84" s="541" t="s">
        <v>225</v>
      </c>
      <c r="D84" s="541">
        <v>80</v>
      </c>
      <c r="E84" s="554" t="s">
        <v>629</v>
      </c>
      <c r="F84" s="552" t="s">
        <v>699</v>
      </c>
      <c r="H84" s="542"/>
      <c r="I84" s="542"/>
    </row>
    <row r="85" spans="1:15" s="460" customFormat="1">
      <c r="A85" s="269">
        <v>26</v>
      </c>
      <c r="B85" s="534" t="s">
        <v>700</v>
      </c>
      <c r="C85" s="537" t="s">
        <v>146</v>
      </c>
      <c r="D85" s="538">
        <v>200</v>
      </c>
      <c r="E85" s="525" t="s">
        <v>646</v>
      </c>
      <c r="F85" s="539" t="s">
        <v>701</v>
      </c>
    </row>
    <row r="86" spans="1:15">
      <c r="A86" s="269">
        <v>27</v>
      </c>
      <c r="B86" s="306" t="s">
        <v>702</v>
      </c>
      <c r="C86" s="218" t="s">
        <v>158</v>
      </c>
      <c r="D86" s="219">
        <v>40</v>
      </c>
      <c r="E86" s="66" t="s">
        <v>635</v>
      </c>
      <c r="F86" s="188" t="s">
        <v>703</v>
      </c>
      <c r="G86" s="460"/>
      <c r="H86" s="460"/>
      <c r="I86" s="460"/>
      <c r="J86" s="460"/>
    </row>
    <row r="87" spans="1:15" s="460" customFormat="1">
      <c r="A87" s="269">
        <v>28</v>
      </c>
      <c r="B87" s="66" t="s">
        <v>740</v>
      </c>
      <c r="C87" s="473" t="s">
        <v>123</v>
      </c>
      <c r="D87" s="473">
        <v>450</v>
      </c>
      <c r="E87" s="548" t="s">
        <v>671</v>
      </c>
      <c r="F87" s="539" t="s">
        <v>963</v>
      </c>
    </row>
    <row r="88" spans="1:15" s="235" customFormat="1" ht="18.75">
      <c r="A88" s="269"/>
      <c r="B88" s="655" t="s">
        <v>673</v>
      </c>
      <c r="C88" s="655"/>
      <c r="D88" s="121">
        <f>SUM(D79:D87)</f>
        <v>1326</v>
      </c>
      <c r="E88" s="66"/>
      <c r="F88" s="188"/>
      <c r="G88" s="282"/>
      <c r="H88" s="291"/>
      <c r="I88" s="282"/>
      <c r="J88" s="291"/>
      <c r="L88" s="308"/>
      <c r="M88" s="309"/>
    </row>
    <row r="89" spans="1:15" s="235" customFormat="1" ht="18.75">
      <c r="A89" s="269"/>
      <c r="B89" s="627" t="s">
        <v>394</v>
      </c>
      <c r="C89" s="627"/>
      <c r="D89" s="267">
        <f>D88+D73+D77</f>
        <v>2022</v>
      </c>
      <c r="E89" s="310"/>
      <c r="F89" s="311"/>
      <c r="G89" s="557"/>
    </row>
    <row r="90" spans="1:15" ht="18.75">
      <c r="B90" s="262" t="s">
        <v>48</v>
      </c>
      <c r="C90" s="282"/>
      <c r="D90" s="312"/>
      <c r="E90" s="235"/>
      <c r="F90" s="281"/>
    </row>
    <row r="91" spans="1:15">
      <c r="B91" s="263" t="s">
        <v>605</v>
      </c>
      <c r="D91" s="202"/>
    </row>
    <row r="92" spans="1:15" s="223" customFormat="1" ht="18.75" customHeight="1">
      <c r="A92" s="269">
        <v>29</v>
      </c>
      <c r="B92" s="66" t="s">
        <v>704</v>
      </c>
      <c r="C92" s="190" t="s">
        <v>705</v>
      </c>
      <c r="D92" s="191">
        <v>400</v>
      </c>
      <c r="E92" s="66" t="s">
        <v>583</v>
      </c>
      <c r="F92" s="188" t="s">
        <v>706</v>
      </c>
      <c r="H92" s="218"/>
      <c r="I92" s="218"/>
      <c r="K92" s="222"/>
      <c r="L92" s="218"/>
      <c r="M92" s="226"/>
      <c r="N92" s="227"/>
      <c r="O92" s="218"/>
    </row>
    <row r="93" spans="1:15" s="223" customFormat="1" ht="18.75" customHeight="1">
      <c r="B93" s="655" t="s">
        <v>639</v>
      </c>
      <c r="C93" s="655"/>
      <c r="D93" s="250">
        <f>D92</f>
        <v>400</v>
      </c>
      <c r="E93" s="66"/>
      <c r="F93" s="289"/>
      <c r="H93" s="218"/>
      <c r="I93" s="218"/>
      <c r="K93" s="222"/>
      <c r="L93" s="218"/>
      <c r="M93" s="226"/>
      <c r="N93" s="227"/>
      <c r="O93" s="218"/>
    </row>
    <row r="94" spans="1:15" s="223" customFormat="1" ht="18.75" customHeight="1">
      <c r="B94" s="268" t="s">
        <v>687</v>
      </c>
      <c r="C94" s="218"/>
      <c r="D94" s="218"/>
      <c r="E94" s="66"/>
      <c r="F94" s="289"/>
      <c r="H94" s="218"/>
      <c r="I94" s="218"/>
      <c r="K94" s="222"/>
      <c r="L94" s="218"/>
      <c r="M94" s="226"/>
      <c r="N94" s="227"/>
      <c r="O94" s="218"/>
    </row>
    <row r="95" spans="1:15">
      <c r="A95" s="269">
        <v>30</v>
      </c>
      <c r="B95" s="66" t="s">
        <v>707</v>
      </c>
      <c r="C95" s="218" t="s">
        <v>228</v>
      </c>
      <c r="D95" s="218">
        <v>850</v>
      </c>
      <c r="E95" s="197" t="s">
        <v>646</v>
      </c>
      <c r="F95" s="289" t="s">
        <v>708</v>
      </c>
      <c r="I95" s="247"/>
    </row>
    <row r="96" spans="1:15" s="223" customFormat="1">
      <c r="A96" s="269">
        <v>31</v>
      </c>
      <c r="B96" s="66" t="s">
        <v>709</v>
      </c>
      <c r="C96" s="188" t="s">
        <v>161</v>
      </c>
      <c r="D96" s="202">
        <v>100</v>
      </c>
      <c r="E96" s="197" t="s">
        <v>710</v>
      </c>
      <c r="F96" s="211" t="s">
        <v>478</v>
      </c>
      <c r="G96" s="222"/>
    </row>
    <row r="97" spans="1:15" s="223" customFormat="1" ht="15.6" customHeight="1">
      <c r="A97" s="269">
        <v>32</v>
      </c>
      <c r="B97" s="66" t="s">
        <v>711</v>
      </c>
      <c r="C97" s="218">
        <v>100</v>
      </c>
      <c r="D97" s="218">
        <v>100</v>
      </c>
      <c r="E97" s="287" t="s">
        <v>646</v>
      </c>
      <c r="F97" s="226" t="s">
        <v>712</v>
      </c>
      <c r="H97" s="214"/>
      <c r="I97" s="212"/>
      <c r="K97" s="225"/>
      <c r="L97" s="63"/>
      <c r="M97" s="226"/>
      <c r="N97" s="227"/>
      <c r="O97" s="218"/>
    </row>
    <row r="98" spans="1:15" s="223" customFormat="1" ht="15.6" customHeight="1">
      <c r="A98" s="269">
        <v>33</v>
      </c>
      <c r="B98" s="66" t="s">
        <v>713</v>
      </c>
      <c r="C98" s="214" t="s">
        <v>166</v>
      </c>
      <c r="D98" s="214">
        <v>44</v>
      </c>
      <c r="E98" s="290" t="s">
        <v>671</v>
      </c>
      <c r="F98" s="289" t="s">
        <v>714</v>
      </c>
      <c r="H98" s="214"/>
      <c r="I98" s="212"/>
      <c r="K98" s="225"/>
      <c r="L98" s="63"/>
      <c r="M98" s="226"/>
      <c r="N98" s="227"/>
      <c r="O98" s="218"/>
    </row>
    <row r="99" spans="1:15" s="223" customFormat="1">
      <c r="A99" s="269">
        <v>34</v>
      </c>
      <c r="B99" s="66" t="s">
        <v>715</v>
      </c>
      <c r="C99" s="214" t="s">
        <v>234</v>
      </c>
      <c r="D99" s="214">
        <v>36</v>
      </c>
      <c r="E99" s="290" t="s">
        <v>716</v>
      </c>
      <c r="F99" s="289" t="s">
        <v>717</v>
      </c>
      <c r="G99" s="222"/>
    </row>
    <row r="100" spans="1:15" s="1" customFormat="1" ht="20.100000000000001" customHeight="1">
      <c r="A100" s="269">
        <v>35</v>
      </c>
      <c r="B100" s="66" t="s">
        <v>718</v>
      </c>
      <c r="C100" s="218">
        <v>76</v>
      </c>
      <c r="D100" s="218">
        <v>76</v>
      </c>
      <c r="E100" s="197" t="s">
        <v>646</v>
      </c>
      <c r="F100" s="226" t="s">
        <v>544</v>
      </c>
    </row>
    <row r="101" spans="1:15" s="307" customFormat="1">
      <c r="A101" s="269">
        <v>36</v>
      </c>
      <c r="B101" s="66" t="s">
        <v>719</v>
      </c>
      <c r="C101" s="20" t="s">
        <v>172</v>
      </c>
      <c r="D101" s="26">
        <v>99</v>
      </c>
      <c r="E101" s="304" t="s">
        <v>720</v>
      </c>
      <c r="F101" s="45" t="s">
        <v>721</v>
      </c>
      <c r="G101" s="313"/>
      <c r="H101" s="314"/>
      <c r="I101" s="313"/>
      <c r="J101" s="314"/>
    </row>
    <row r="102" spans="1:15">
      <c r="A102" s="269">
        <v>37</v>
      </c>
      <c r="B102" s="66" t="s">
        <v>722</v>
      </c>
      <c r="C102" s="212" t="s">
        <v>179</v>
      </c>
      <c r="D102" s="212">
        <v>1200</v>
      </c>
      <c r="E102" s="290" t="s">
        <v>671</v>
      </c>
      <c r="F102" s="315" t="s">
        <v>723</v>
      </c>
      <c r="G102" s="190"/>
      <c r="H102" s="216"/>
      <c r="I102" s="190"/>
      <c r="J102" s="216"/>
    </row>
    <row r="103" spans="1:15" s="1" customFormat="1">
      <c r="A103" s="269">
        <v>38</v>
      </c>
      <c r="B103" s="66" t="s">
        <v>724</v>
      </c>
      <c r="C103" s="63" t="s">
        <v>185</v>
      </c>
      <c r="D103" s="202">
        <v>120</v>
      </c>
      <c r="E103" s="290" t="s">
        <v>671</v>
      </c>
      <c r="F103" s="188" t="s">
        <v>725</v>
      </c>
    </row>
    <row r="104" spans="1:15" s="64" customFormat="1">
      <c r="A104" s="269">
        <v>39</v>
      </c>
      <c r="B104" s="66" t="s">
        <v>726</v>
      </c>
      <c r="C104" s="63" t="s">
        <v>191</v>
      </c>
      <c r="D104" s="63">
        <v>51</v>
      </c>
      <c r="E104" s="304" t="s">
        <v>720</v>
      </c>
      <c r="F104" s="316" t="s">
        <v>727</v>
      </c>
      <c r="G104" s="201"/>
    </row>
    <row r="105" spans="1:15">
      <c r="A105" s="269">
        <v>40</v>
      </c>
      <c r="B105" s="66" t="s">
        <v>730</v>
      </c>
      <c r="C105" s="218" t="s">
        <v>182</v>
      </c>
      <c r="D105" s="218">
        <v>500</v>
      </c>
      <c r="E105" s="197" t="s">
        <v>646</v>
      </c>
      <c r="F105" s="188" t="s">
        <v>731</v>
      </c>
      <c r="G105" s="190"/>
      <c r="H105" s="216"/>
      <c r="I105" s="190"/>
      <c r="J105" s="216"/>
    </row>
    <row r="106" spans="1:15" s="1" customFormat="1" ht="20.100000000000001" customHeight="1">
      <c r="A106" s="269">
        <v>41</v>
      </c>
      <c r="B106" s="66" t="s">
        <v>732</v>
      </c>
      <c r="C106" s="63" t="s">
        <v>237</v>
      </c>
      <c r="D106" s="63">
        <v>97</v>
      </c>
      <c r="E106" s="287" t="s">
        <v>646</v>
      </c>
      <c r="F106" s="188" t="s">
        <v>733</v>
      </c>
    </row>
    <row r="107" spans="1:15">
      <c r="A107" s="269">
        <v>42</v>
      </c>
      <c r="B107" s="66" t="s">
        <v>734</v>
      </c>
      <c r="C107" s="20" t="s">
        <v>188</v>
      </c>
      <c r="D107" s="26">
        <v>96</v>
      </c>
      <c r="E107" s="304" t="s">
        <v>720</v>
      </c>
      <c r="F107" s="45" t="s">
        <v>735</v>
      </c>
      <c r="G107" s="190"/>
      <c r="H107" s="216"/>
      <c r="I107" s="190"/>
      <c r="J107" s="216"/>
    </row>
    <row r="108" spans="1:15">
      <c r="A108" s="269">
        <v>43</v>
      </c>
      <c r="B108" s="66" t="s">
        <v>736</v>
      </c>
      <c r="C108" s="63" t="s">
        <v>240</v>
      </c>
      <c r="D108" s="63">
        <v>96</v>
      </c>
      <c r="E108" s="287" t="s">
        <v>646</v>
      </c>
      <c r="F108" s="188" t="s">
        <v>737</v>
      </c>
    </row>
    <row r="109" spans="1:15">
      <c r="A109" s="269">
        <v>44</v>
      </c>
      <c r="B109" s="66" t="s">
        <v>744</v>
      </c>
      <c r="C109" s="63" t="s">
        <v>253</v>
      </c>
      <c r="D109" s="228">
        <v>144</v>
      </c>
      <c r="E109" s="290" t="s">
        <v>671</v>
      </c>
      <c r="F109" s="188" t="s">
        <v>980</v>
      </c>
    </row>
    <row r="110" spans="1:15">
      <c r="A110" s="269">
        <v>45</v>
      </c>
      <c r="B110" s="66" t="s">
        <v>742</v>
      </c>
      <c r="C110" s="63" t="s">
        <v>243</v>
      </c>
      <c r="D110" s="228">
        <v>66</v>
      </c>
      <c r="E110" s="290" t="s">
        <v>978</v>
      </c>
      <c r="F110" s="188" t="s">
        <v>979</v>
      </c>
    </row>
    <row r="111" spans="1:15" s="235" customFormat="1" ht="18.75">
      <c r="B111" s="655" t="s">
        <v>673</v>
      </c>
      <c r="C111" s="655"/>
      <c r="D111" s="25">
        <f>SUM(D94:D110)</f>
        <v>3675</v>
      </c>
      <c r="E111" s="66"/>
      <c r="F111" s="188"/>
      <c r="G111" s="282"/>
      <c r="H111" s="291"/>
      <c r="I111" s="282"/>
      <c r="J111" s="291"/>
      <c r="L111" s="308"/>
      <c r="M111" s="309"/>
    </row>
    <row r="112" spans="1:15" s="235" customFormat="1" ht="19.5" thickBot="1">
      <c r="B112" s="627" t="s">
        <v>438</v>
      </c>
      <c r="C112" s="627"/>
      <c r="D112" s="556">
        <f>D93+D111</f>
        <v>4075</v>
      </c>
      <c r="E112" s="310"/>
      <c r="F112" s="311"/>
      <c r="G112" s="282"/>
      <c r="H112" s="291"/>
      <c r="I112" s="282"/>
      <c r="J112" s="291"/>
      <c r="L112" s="308"/>
      <c r="M112" s="309"/>
    </row>
    <row r="113" spans="1:13" s="197" customFormat="1" ht="15.75" customHeight="1" thickBot="1">
      <c r="B113" s="653" t="s">
        <v>738</v>
      </c>
      <c r="C113" s="653"/>
      <c r="D113" s="317">
        <f>D112+D89+D63</f>
        <v>12412</v>
      </c>
      <c r="E113" s="310"/>
      <c r="F113" s="311"/>
      <c r="G113" s="286"/>
      <c r="H113" s="286"/>
      <c r="I113" s="286"/>
      <c r="J113" s="286"/>
    </row>
    <row r="114" spans="1:13" s="197" customFormat="1" ht="15.75" customHeight="1">
      <c r="A114" s="654" t="s">
        <v>739</v>
      </c>
      <c r="B114" s="654"/>
      <c r="C114" s="286"/>
      <c r="D114" s="318"/>
      <c r="E114" s="286"/>
      <c r="F114" s="320"/>
      <c r="G114" s="286"/>
      <c r="H114" s="286"/>
      <c r="I114" s="286"/>
      <c r="J114" s="286"/>
    </row>
    <row r="115" spans="1:13" s="197" customFormat="1" ht="15.75" customHeight="1">
      <c r="A115" s="319"/>
      <c r="B115" s="262" t="s">
        <v>20</v>
      </c>
      <c r="C115" s="286"/>
      <c r="D115" s="318"/>
      <c r="E115" s="286"/>
      <c r="F115" s="281"/>
      <c r="G115" s="286"/>
      <c r="H115" s="286"/>
      <c r="I115" s="286"/>
      <c r="J115" s="286"/>
    </row>
    <row r="116" spans="1:13" s="525" customFormat="1" ht="15.75" customHeight="1">
      <c r="A116" s="558">
        <v>46</v>
      </c>
      <c r="B116" s="529" t="s">
        <v>961</v>
      </c>
      <c r="C116" s="459" t="s">
        <v>952</v>
      </c>
      <c r="D116" s="459">
        <v>960</v>
      </c>
      <c r="E116" s="559"/>
      <c r="F116" s="560"/>
      <c r="G116" s="559"/>
      <c r="H116" s="559"/>
      <c r="I116" s="559"/>
      <c r="J116" s="559"/>
    </row>
    <row r="117" spans="1:13" s="197" customFormat="1" ht="15.75" customHeight="1">
      <c r="B117" s="633" t="s">
        <v>353</v>
      </c>
      <c r="C117" s="633"/>
      <c r="D117" s="520">
        <f>D116+0</f>
        <v>960</v>
      </c>
      <c r="E117" s="59"/>
      <c r="F117" s="45"/>
      <c r="G117" s="286"/>
      <c r="H117" s="286"/>
      <c r="I117" s="286"/>
      <c r="J117" s="286"/>
    </row>
    <row r="118" spans="1:13" s="197" customFormat="1" ht="15.75" customHeight="1">
      <c r="B118" s="295" t="s">
        <v>36</v>
      </c>
      <c r="C118" s="286"/>
      <c r="D118" s="318"/>
      <c r="E118" s="286"/>
      <c r="F118" s="281"/>
      <c r="G118" s="286"/>
      <c r="H118" s="286"/>
      <c r="I118" s="286"/>
      <c r="J118" s="286"/>
    </row>
    <row r="119" spans="1:13" s="197" customFormat="1" ht="15.75" customHeight="1">
      <c r="B119" s="633" t="s">
        <v>394</v>
      </c>
      <c r="C119" s="633"/>
      <c r="D119" s="25">
        <v>0</v>
      </c>
      <c r="E119" s="59"/>
      <c r="F119" s="45"/>
      <c r="G119" s="286"/>
      <c r="H119" s="286"/>
      <c r="I119" s="286"/>
      <c r="J119" s="286"/>
    </row>
    <row r="120" spans="1:13" s="64" customFormat="1" ht="18.75">
      <c r="A120" s="197"/>
      <c r="B120" s="262" t="s">
        <v>48</v>
      </c>
      <c r="C120" s="221"/>
      <c r="D120" s="219"/>
      <c r="E120" s="286"/>
      <c r="F120" s="281"/>
    </row>
    <row r="121" spans="1:13" s="64" customFormat="1">
      <c r="A121" s="269">
        <v>47</v>
      </c>
      <c r="B121" s="66" t="s">
        <v>741</v>
      </c>
      <c r="C121" s="63" t="s">
        <v>231</v>
      </c>
      <c r="D121" s="228">
        <v>180</v>
      </c>
      <c r="E121" s="229"/>
      <c r="F121" s="207"/>
    </row>
    <row r="122" spans="1:13" s="64" customFormat="1">
      <c r="A122" s="269">
        <v>48</v>
      </c>
      <c r="B122" s="66" t="s">
        <v>743</v>
      </c>
      <c r="C122" s="63" t="s">
        <v>248</v>
      </c>
      <c r="D122" s="228">
        <v>300</v>
      </c>
      <c r="E122" s="229"/>
      <c r="F122" s="207"/>
    </row>
    <row r="123" spans="1:13" s="235" customFormat="1" ht="19.5" thickBot="1">
      <c r="A123" s="185"/>
      <c r="B123" s="633" t="s">
        <v>438</v>
      </c>
      <c r="C123" s="633"/>
      <c r="D123" s="299">
        <f>SUM(D121:D122)</f>
        <v>480</v>
      </c>
      <c r="E123" s="59"/>
      <c r="F123" s="45"/>
      <c r="G123" s="282"/>
      <c r="H123" s="291"/>
      <c r="I123" s="282"/>
      <c r="J123" s="291"/>
      <c r="L123" s="308"/>
      <c r="M123" s="309"/>
    </row>
    <row r="124" spans="1:13" s="235" customFormat="1" ht="19.5" thickBot="1">
      <c r="A124" s="627" t="s">
        <v>745</v>
      </c>
      <c r="B124" s="627"/>
      <c r="C124" s="651"/>
      <c r="D124" s="317">
        <f>D119+D123+D117</f>
        <v>1440</v>
      </c>
      <c r="E124" s="310"/>
      <c r="G124" s="282"/>
      <c r="H124" s="321"/>
      <c r="I124" s="282"/>
      <c r="J124" s="291"/>
      <c r="L124" s="308"/>
      <c r="M124" s="309"/>
    </row>
    <row r="125" spans="1:13" s="235" customFormat="1" ht="19.5" thickBot="1">
      <c r="A125" s="236"/>
      <c r="B125" s="236" t="s">
        <v>746</v>
      </c>
      <c r="C125" s="236"/>
      <c r="D125" s="317">
        <f>D124+D113</f>
        <v>13852</v>
      </c>
      <c r="E125" s="310"/>
      <c r="F125" s="320"/>
      <c r="G125" s="282"/>
      <c r="H125" s="291"/>
      <c r="I125" s="282"/>
      <c r="J125" s="291"/>
      <c r="L125" s="308"/>
      <c r="M125" s="309"/>
    </row>
    <row r="126" spans="1:13" ht="42" customHeight="1">
      <c r="A126" s="652" t="s">
        <v>747</v>
      </c>
      <c r="B126" s="652"/>
      <c r="C126" s="652"/>
      <c r="D126" s="652"/>
      <c r="E126" s="652"/>
      <c r="F126" s="652"/>
    </row>
  </sheetData>
  <mergeCells count="32">
    <mergeCell ref="B42:C42"/>
    <mergeCell ref="A1:F1"/>
    <mergeCell ref="A2:F2"/>
    <mergeCell ref="A3:F3"/>
    <mergeCell ref="B14:C14"/>
    <mergeCell ref="B19:C19"/>
    <mergeCell ref="B20:C20"/>
    <mergeCell ref="B29:C29"/>
    <mergeCell ref="B30:C30"/>
    <mergeCell ref="B34:C34"/>
    <mergeCell ref="B37:C37"/>
    <mergeCell ref="B41:C41"/>
    <mergeCell ref="B111:C111"/>
    <mergeCell ref="A43:C43"/>
    <mergeCell ref="A45:B45"/>
    <mergeCell ref="B57:C57"/>
    <mergeCell ref="B62:C62"/>
    <mergeCell ref="B63:C63"/>
    <mergeCell ref="A65:F65"/>
    <mergeCell ref="B73:C73"/>
    <mergeCell ref="B77:C77"/>
    <mergeCell ref="B88:C88"/>
    <mergeCell ref="B89:C89"/>
    <mergeCell ref="B93:C93"/>
    <mergeCell ref="A124:C124"/>
    <mergeCell ref="A126:F126"/>
    <mergeCell ref="B112:C112"/>
    <mergeCell ref="B113:C113"/>
    <mergeCell ref="A114:B114"/>
    <mergeCell ref="B117:C117"/>
    <mergeCell ref="B119:C119"/>
    <mergeCell ref="B123:C123"/>
  </mergeCells>
  <pageMargins left="0.75" right="0.25" top="0.45" bottom="0.18" header="0.56999999999999995" footer="0.37"/>
  <pageSetup paperSize="9" scale="71" orientation="portrait" r:id="rId1"/>
  <headerFooter alignWithMargins="0"/>
  <rowBreaks count="1" manualBreakCount="1">
    <brk id="65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E4" sqref="E4"/>
    </sheetView>
  </sheetViews>
  <sheetFormatPr defaultRowHeight="12.75"/>
  <cols>
    <col min="2" max="2" width="16.28515625" customWidth="1"/>
    <col min="6" max="6" width="14.140625" customWidth="1"/>
  </cols>
  <sheetData>
    <row r="1" spans="1:6" ht="15.75">
      <c r="A1" s="660" t="s">
        <v>195</v>
      </c>
      <c r="B1" s="660"/>
      <c r="C1" s="660"/>
      <c r="D1" s="660"/>
      <c r="E1" s="660"/>
      <c r="F1" s="660"/>
    </row>
    <row r="2" spans="1:6" ht="12.75" customHeight="1">
      <c r="A2" s="600"/>
      <c r="B2" s="601"/>
      <c r="C2" s="602" t="s">
        <v>196</v>
      </c>
      <c r="D2" s="602" t="s">
        <v>5</v>
      </c>
      <c r="E2" s="602" t="s">
        <v>197</v>
      </c>
      <c r="F2" s="602" t="s">
        <v>198</v>
      </c>
    </row>
    <row r="3" spans="1:6" ht="12.75" customHeight="1">
      <c r="A3" s="600"/>
      <c r="B3" s="601"/>
      <c r="C3" s="603"/>
      <c r="D3" s="603"/>
      <c r="E3" s="603"/>
      <c r="F3" s="603"/>
    </row>
    <row r="4" spans="1:6" ht="15.75">
      <c r="A4" s="474"/>
      <c r="B4" s="68" t="s">
        <v>199</v>
      </c>
      <c r="C4" s="69">
        <v>2424</v>
      </c>
      <c r="D4" s="69">
        <v>442</v>
      </c>
      <c r="E4" s="69">
        <v>595</v>
      </c>
      <c r="F4" s="69">
        <f>SUM(C4:E4)</f>
        <v>3461</v>
      </c>
    </row>
    <row r="5" spans="1:6" ht="31.5">
      <c r="A5" s="474"/>
      <c r="B5" s="72" t="s">
        <v>956</v>
      </c>
      <c r="C5" s="73">
        <v>3580</v>
      </c>
      <c r="D5" s="69">
        <v>1166</v>
      </c>
      <c r="E5" s="69">
        <v>2690</v>
      </c>
      <c r="F5" s="69">
        <f t="shared" ref="F5:F6" si="0">SUM(C5:E5)</f>
        <v>7436</v>
      </c>
    </row>
    <row r="6" spans="1:6" ht="47.25">
      <c r="A6" s="474"/>
      <c r="B6" s="72" t="s">
        <v>958</v>
      </c>
      <c r="C6" s="73">
        <f>'Ch 5'!E114</f>
        <v>3695</v>
      </c>
      <c r="D6" s="69">
        <f>'Ch 5'!E120</f>
        <v>856</v>
      </c>
      <c r="E6" s="69">
        <f>'Ch 5'!E131</f>
        <v>1865</v>
      </c>
      <c r="F6" s="69">
        <f t="shared" si="0"/>
        <v>6416</v>
      </c>
    </row>
    <row r="7" spans="1:6" ht="31.5">
      <c r="A7" s="74"/>
      <c r="B7" s="72" t="s">
        <v>201</v>
      </c>
      <c r="C7" s="73">
        <f>SUM(C4:C5)</f>
        <v>6004</v>
      </c>
      <c r="D7" s="73">
        <f t="shared" ref="D7:F7" si="1">SUM(D4:D5)</f>
        <v>1608</v>
      </c>
      <c r="E7" s="73">
        <f t="shared" si="1"/>
        <v>3285</v>
      </c>
      <c r="F7" s="73">
        <f t="shared" si="1"/>
        <v>10897</v>
      </c>
    </row>
    <row r="8" spans="1:6" ht="31.5">
      <c r="A8" s="74"/>
      <c r="B8" s="72" t="s">
        <v>957</v>
      </c>
      <c r="C8" s="73">
        <f>SUM(C5:C6)</f>
        <v>7275</v>
      </c>
      <c r="D8" s="73">
        <f t="shared" ref="D8:F8" si="2">SUM(D5:D6)</f>
        <v>2022</v>
      </c>
      <c r="E8" s="73">
        <f t="shared" si="2"/>
        <v>4555</v>
      </c>
      <c r="F8" s="73">
        <f t="shared" si="2"/>
        <v>13852</v>
      </c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scale="12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Ch 5</vt:lpstr>
      <vt:lpstr>Ch7 </vt:lpstr>
      <vt:lpstr>Ch8</vt:lpstr>
      <vt:lpstr>Ch9</vt:lpstr>
      <vt:lpstr>Ch9.1</vt:lpstr>
      <vt:lpstr>Ch9.2</vt:lpstr>
      <vt:lpstr>summ ch 5</vt:lpstr>
      <vt:lpstr>'Ch 5'!Print_Area</vt:lpstr>
      <vt:lpstr>'Ch7 '!Print_Area</vt:lpstr>
      <vt:lpstr>'Ch8'!Print_Area</vt:lpstr>
      <vt:lpstr>'Ch9'!Print_Area</vt:lpstr>
      <vt:lpstr>'Ch 5'!Print_Titles</vt:lpstr>
      <vt:lpstr>'Ch7 '!Print_Titles</vt:lpstr>
      <vt:lpstr>'Ch8'!Print_Titles</vt:lpstr>
      <vt:lpstr>'Ch9'!Print_Titles</vt:lpstr>
      <vt:lpstr>Ch9.2!Print_Titles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2015-11-09T12:39:37Z</cp:lastPrinted>
  <dcterms:created xsi:type="dcterms:W3CDTF">2015-10-15T11:37:30Z</dcterms:created>
  <dcterms:modified xsi:type="dcterms:W3CDTF">2015-11-09T12:44:25Z</dcterms:modified>
</cp:coreProperties>
</file>