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HPM Division works\Qly 87 Oct ~ Dec 2016\"/>
    </mc:Choice>
  </mc:AlternateContent>
  <bookViews>
    <workbookView xWindow="0" yWindow="0" windowWidth="15480" windowHeight="8160" activeTab="5"/>
  </bookViews>
  <sheets>
    <sheet name="Ch 5" sheetId="1" r:id="rId1"/>
    <sheet name="Ch7" sheetId="18" r:id="rId2"/>
    <sheet name="Ch8" sheetId="2" r:id="rId3"/>
    <sheet name="Ch9" sheetId="3" r:id="rId4"/>
    <sheet name="Ch9.1" sheetId="4" r:id="rId5"/>
    <sheet name="Ch9.2" sheetId="5" r:id="rId6"/>
    <sheet name="summ ch 5" sheetId="9" r:id="rId7"/>
  </sheets>
  <definedNames>
    <definedName name="_xlnm._FilterDatabase" localSheetId="0" hidden="1" xml:space="preserve">      'Ch 5'!$A$1:$A$149</definedName>
    <definedName name="_xlnm._FilterDatabase" localSheetId="5" hidden="1">Ch9.2!$E$1:$E$132</definedName>
    <definedName name="_xlnm.Print_Area" localSheetId="0">'Ch 5'!$A$1:$G$149</definedName>
    <definedName name="_xlnm.Print_Area" localSheetId="1">'Ch7'!$A$1:$Q$206</definedName>
    <definedName name="_xlnm.Print_Area" localSheetId="2">'Ch8'!$A$1:$I$94</definedName>
    <definedName name="_xlnm.Print_Area" localSheetId="3">'Ch9'!$A$1:$G$96</definedName>
    <definedName name="_xlnm.Print_Area" localSheetId="4" xml:space="preserve">            Ch9.1!$A$1:$F$47</definedName>
    <definedName name="_xlnm.Print_Area" localSheetId="5">Ch9.2!$A$1:$F$132</definedName>
    <definedName name="_xlnm.Print_Titles" localSheetId="0">'Ch 5'!$4:$5</definedName>
    <definedName name="_xlnm.Print_Titles" localSheetId="1">'Ch7'!$1:$6</definedName>
    <definedName name="_xlnm.Print_Titles" localSheetId="2">'Ch8'!$4:$6</definedName>
    <definedName name="_xlnm.Print_Titles" localSheetId="3">'Ch9'!$4:$6</definedName>
    <definedName name="_xlnm.Print_Titles" localSheetId="5">Ch9.2!$4:$5</definedName>
  </definedNames>
  <calcPr calcId="162913"/>
</workbook>
</file>

<file path=xl/calcChain.xml><?xml version="1.0" encoding="utf-8"?>
<calcChain xmlns="http://schemas.openxmlformats.org/spreadsheetml/2006/main">
  <c r="D101" i="18" l="1"/>
  <c r="E27" i="4"/>
  <c r="E18" i="4"/>
  <c r="B15" i="4"/>
  <c r="D36" i="5"/>
  <c r="D35" i="5"/>
  <c r="D15" i="4" s="1"/>
  <c r="D25" i="5"/>
  <c r="D86" i="18"/>
  <c r="E17" i="1"/>
  <c r="E131" i="1"/>
  <c r="F39" i="4"/>
  <c r="D125" i="5"/>
  <c r="F41" i="4" s="1"/>
  <c r="E69" i="3"/>
  <c r="E71" i="2"/>
  <c r="D164" i="18"/>
  <c r="E142" i="1" l="1"/>
  <c r="P180" i="18"/>
  <c r="Q113" i="18" l="1"/>
  <c r="D202" i="18"/>
  <c r="P158" i="18"/>
  <c r="Q150" i="18"/>
  <c r="D127" i="18"/>
  <c r="D99" i="18"/>
  <c r="L93" i="18"/>
  <c r="D68" i="18"/>
  <c r="D45" i="18"/>
  <c r="D37" i="18"/>
  <c r="D17" i="18"/>
  <c r="D203" i="18" l="1"/>
  <c r="D47" i="18"/>
  <c r="D100" i="18"/>
  <c r="D92" i="5"/>
  <c r="D16" i="4" s="1"/>
  <c r="E27" i="3"/>
  <c r="E28" i="2"/>
  <c r="E36" i="2"/>
  <c r="E35" i="3"/>
  <c r="E18" i="3"/>
  <c r="E94" i="1"/>
  <c r="E69" i="1"/>
  <c r="E63" i="1"/>
  <c r="E81" i="1"/>
  <c r="C111" i="1" s="1"/>
  <c r="E70" i="1" l="1"/>
  <c r="E36" i="3"/>
  <c r="E52" i="2"/>
  <c r="E18" i="2"/>
  <c r="E37" i="2" s="1"/>
  <c r="D64" i="5" l="1"/>
  <c r="D15" i="5"/>
  <c r="B10" i="4" s="1"/>
  <c r="D20" i="5"/>
  <c r="E91" i="2"/>
  <c r="E92" i="2" s="1"/>
  <c r="E54" i="1"/>
  <c r="E50" i="1"/>
  <c r="D128" i="5" l="1"/>
  <c r="D115" i="5"/>
  <c r="D120" i="5" l="1"/>
  <c r="E50" i="3"/>
  <c r="E122" i="1"/>
  <c r="D129" i="5" l="1"/>
  <c r="D79" i="5"/>
  <c r="B11" i="4"/>
  <c r="C39" i="4" s="1"/>
  <c r="D97" i="5"/>
  <c r="D116" i="5" s="1"/>
  <c r="D49" i="5"/>
  <c r="D21" i="4" s="1"/>
  <c r="D6" i="9"/>
  <c r="E58" i="1"/>
  <c r="B16" i="4" l="1"/>
  <c r="C41" i="4" s="1"/>
  <c r="D22" i="4"/>
  <c r="D43" i="4"/>
  <c r="B22" i="4"/>
  <c r="C43" i="4"/>
  <c r="D83" i="5" l="1"/>
  <c r="D93" i="5" s="1"/>
  <c r="D69" i="5"/>
  <c r="D70" i="5" s="1"/>
  <c r="D45" i="5"/>
  <c r="C21" i="4" s="1"/>
  <c r="C26" i="4" s="1"/>
  <c r="C28" i="4" s="1"/>
  <c r="D42" i="5"/>
  <c r="B21" i="4" s="1"/>
  <c r="D10" i="4"/>
  <c r="D26" i="4" s="1"/>
  <c r="D28" i="4" s="1"/>
  <c r="C45" i="4"/>
  <c r="E43" i="4"/>
  <c r="B29" i="4"/>
  <c r="D23" i="4"/>
  <c r="C23" i="4"/>
  <c r="E22" i="4"/>
  <c r="D17" i="4"/>
  <c r="B17" i="4"/>
  <c r="E15" i="4"/>
  <c r="C12" i="4"/>
  <c r="B12" i="4"/>
  <c r="E89" i="3"/>
  <c r="E105" i="1"/>
  <c r="E59" i="1"/>
  <c r="E44" i="1"/>
  <c r="E45" i="1" s="1"/>
  <c r="E37" i="1"/>
  <c r="E34" i="1"/>
  <c r="D110" i="1" s="1"/>
  <c r="E30" i="1"/>
  <c r="E21" i="1"/>
  <c r="E13" i="1"/>
  <c r="E22" i="1" s="1"/>
  <c r="B23" i="4" l="1"/>
  <c r="E23" i="4" s="1"/>
  <c r="B26" i="4"/>
  <c r="B28" i="4" s="1"/>
  <c r="E111" i="1"/>
  <c r="E106" i="1"/>
  <c r="C110" i="1"/>
  <c r="E10" i="4"/>
  <c r="E26" i="4" s="1"/>
  <c r="C4" i="9"/>
  <c r="D4" i="9"/>
  <c r="E21" i="4"/>
  <c r="C16" i="4"/>
  <c r="D117" i="5"/>
  <c r="E38" i="1"/>
  <c r="C146" i="1"/>
  <c r="E146" i="1"/>
  <c r="D11" i="4"/>
  <c r="D39" i="4" s="1"/>
  <c r="F43" i="4"/>
  <c r="F45" i="4" s="1"/>
  <c r="E6" i="9"/>
  <c r="E110" i="1"/>
  <c r="E4" i="9" s="1"/>
  <c r="D111" i="1"/>
  <c r="D146" i="1" s="1"/>
  <c r="D50" i="5"/>
  <c r="D21" i="5"/>
  <c r="E90" i="3"/>
  <c r="E28" i="4" l="1"/>
  <c r="B31" i="4"/>
  <c r="E71" i="1"/>
  <c r="F111" i="1"/>
  <c r="E112" i="1"/>
  <c r="E107" i="1"/>
  <c r="F146" i="1"/>
  <c r="D41" i="4"/>
  <c r="E41" i="4" s="1"/>
  <c r="B41" i="4" s="1"/>
  <c r="C29" i="4"/>
  <c r="C31" i="4" s="1"/>
  <c r="C17" i="4"/>
  <c r="E17" i="4" s="1"/>
  <c r="E16" i="4"/>
  <c r="C5" i="9"/>
  <c r="C7" i="9" s="1"/>
  <c r="E5" i="9"/>
  <c r="E7" i="9" s="1"/>
  <c r="D5" i="9"/>
  <c r="D8" i="9" s="1"/>
  <c r="F4" i="9"/>
  <c r="C112" i="1"/>
  <c r="D130" i="5"/>
  <c r="D51" i="5"/>
  <c r="D29" i="4"/>
  <c r="D31" i="4" s="1"/>
  <c r="D112" i="1"/>
  <c r="D12" i="4"/>
  <c r="E12" i="4" s="1"/>
  <c r="E11" i="4"/>
  <c r="E29" i="4" s="1"/>
  <c r="E31" i="4" s="1"/>
  <c r="B43" i="4"/>
  <c r="F110" i="1"/>
  <c r="E143" i="1"/>
  <c r="E144" i="1" s="1"/>
  <c r="F112" i="1" l="1"/>
  <c r="E8" i="9"/>
  <c r="F5" i="9"/>
  <c r="F7" i="9" s="1"/>
  <c r="D7" i="9"/>
  <c r="E39" i="4"/>
  <c r="B39" i="4" s="1"/>
  <c r="D45" i="4"/>
  <c r="C6" i="9"/>
  <c r="B45" i="4" l="1"/>
  <c r="E45" i="4"/>
  <c r="C8" i="9"/>
  <c r="F6" i="9"/>
  <c r="F8" i="9" s="1"/>
</calcChain>
</file>

<file path=xl/sharedStrings.xml><?xml version="1.0" encoding="utf-8"?>
<sst xmlns="http://schemas.openxmlformats.org/spreadsheetml/2006/main" count="2408" uniqueCount="1088">
  <si>
    <t>CHAPTER- 5</t>
  </si>
  <si>
    <t>Sanctioned Hydro Projects for 12th Plan &amp; Beyond</t>
  </si>
  <si>
    <t>(Excluding projects under Ministry of New &amp; Renewable Energy)</t>
  </si>
  <si>
    <t>Sl.</t>
  </si>
  <si>
    <t>Name of Scheme</t>
  </si>
  <si>
    <t>State</t>
  </si>
  <si>
    <t>I.C.</t>
  </si>
  <si>
    <t>Benefits</t>
  </si>
  <si>
    <t xml:space="preserve">Date of </t>
  </si>
  <si>
    <t>Likely</t>
  </si>
  <si>
    <t>No.</t>
  </si>
  <si>
    <t>(No. x MW)</t>
  </si>
  <si>
    <t>(MW)</t>
  </si>
  <si>
    <t>Approval</t>
  </si>
  <si>
    <t>Commng.</t>
  </si>
  <si>
    <t>A.</t>
  </si>
  <si>
    <t xml:space="preserve">Hydro Capacity as per Programme of 12th Plan </t>
  </si>
  <si>
    <t>i)</t>
  </si>
  <si>
    <t>Commissioned during 12th Plan</t>
  </si>
  <si>
    <t xml:space="preserve">Commissioned during 2012-13 </t>
  </si>
  <si>
    <t>Central Sector</t>
  </si>
  <si>
    <t>1</t>
  </si>
  <si>
    <t>Chamera-III (NHPC)</t>
  </si>
  <si>
    <t>H.P.</t>
  </si>
  <si>
    <t>3x77</t>
  </si>
  <si>
    <t>01.09.05</t>
  </si>
  <si>
    <t>Chutak (NHPC)</t>
  </si>
  <si>
    <t>J&amp;K</t>
  </si>
  <si>
    <t>4x11</t>
  </si>
  <si>
    <t>24.08.06</t>
  </si>
  <si>
    <t>3a</t>
  </si>
  <si>
    <t>Teesta Low Dam-III (NHPC)</t>
  </si>
  <si>
    <t>W.B.</t>
  </si>
  <si>
    <t>4x33</t>
  </si>
  <si>
    <t>30.10.03</t>
  </si>
  <si>
    <t>Sub- total (Central Sector) :</t>
  </si>
  <si>
    <t>State Sector</t>
  </si>
  <si>
    <t>4a</t>
  </si>
  <si>
    <t>T.N.</t>
  </si>
  <si>
    <t>2x15</t>
  </si>
  <si>
    <t>27.03.02</t>
  </si>
  <si>
    <t>5</t>
  </si>
  <si>
    <t>Meghalaya</t>
  </si>
  <si>
    <t>2x42+ 1x42</t>
  </si>
  <si>
    <t>09.06.03</t>
  </si>
  <si>
    <t>Sub- total (State Sector) :</t>
  </si>
  <si>
    <t>Private Sector</t>
  </si>
  <si>
    <t>6</t>
  </si>
  <si>
    <t>Budhil</t>
  </si>
  <si>
    <t>2x35</t>
  </si>
  <si>
    <t>02.06.05</t>
  </si>
  <si>
    <t>Sub- total (Private Sector) :</t>
  </si>
  <si>
    <t xml:space="preserve">Total Commissioned 2012-13 </t>
  </si>
  <si>
    <t xml:space="preserve">Commissioned during 2013-14 </t>
  </si>
  <si>
    <t>3b</t>
  </si>
  <si>
    <t>Uri-II (NHPC)</t>
  </si>
  <si>
    <t>4x60</t>
  </si>
  <si>
    <t>Nimoo Bazgo (NHPC)</t>
  </si>
  <si>
    <t>3x15</t>
  </si>
  <si>
    <t>Parabati-III (NHPC)</t>
  </si>
  <si>
    <t>4x130</t>
  </si>
  <si>
    <t>09.11.05</t>
  </si>
  <si>
    <t>10a</t>
  </si>
  <si>
    <t>Rampur (SJVNL)</t>
  </si>
  <si>
    <t>6x68.67</t>
  </si>
  <si>
    <t>25.01.07</t>
  </si>
  <si>
    <t>11.06.99</t>
  </si>
  <si>
    <t>4b</t>
  </si>
  <si>
    <t>Chujachen</t>
  </si>
  <si>
    <t>Sikkim</t>
  </si>
  <si>
    <t>2x49.5</t>
  </si>
  <si>
    <t>30.11.04</t>
  </si>
  <si>
    <t xml:space="preserve">Total Commissioned 2013-14 </t>
  </si>
  <si>
    <t xml:space="preserve">Commissioned during 2014-15 </t>
  </si>
  <si>
    <t>10b</t>
  </si>
  <si>
    <t>Kol Dam (NTPC)</t>
  </si>
  <si>
    <t>4x200</t>
  </si>
  <si>
    <t>28.10.02</t>
  </si>
  <si>
    <t>Total Commissioned 2014-15</t>
  </si>
  <si>
    <t xml:space="preserve">Commissioned during 2015-16 </t>
  </si>
  <si>
    <t>2015-16</t>
  </si>
  <si>
    <t>Uttarakhand</t>
  </si>
  <si>
    <t>4x82.5</t>
  </si>
  <si>
    <t>14.06.2000</t>
  </si>
  <si>
    <t>ii)</t>
  </si>
  <si>
    <t>Under Execution</t>
  </si>
  <si>
    <t>Kishanganga (NHPC)</t>
  </si>
  <si>
    <t>3x110</t>
  </si>
  <si>
    <t>20.07.07</t>
  </si>
  <si>
    <t>2016-17</t>
  </si>
  <si>
    <t>Parbati St. II (NHPC)</t>
  </si>
  <si>
    <t>11.09.02</t>
  </si>
  <si>
    <t>2018-19</t>
  </si>
  <si>
    <t>Tapovan Vishnugad (NTPC)</t>
  </si>
  <si>
    <t>11/2006</t>
  </si>
  <si>
    <t>Teesta Low Dam-IV (NHPC)</t>
  </si>
  <si>
    <t>4x40</t>
  </si>
  <si>
    <t>30.09.05</t>
  </si>
  <si>
    <t>Subansiri Lower (NHPC)</t>
  </si>
  <si>
    <t>Ar. Pr.</t>
  </si>
  <si>
    <t>8x250</t>
  </si>
  <si>
    <t>09.09.03</t>
  </si>
  <si>
    <t>Kameng (NEEPCO)</t>
  </si>
  <si>
    <t>4x150</t>
  </si>
  <si>
    <t>02.12.04</t>
  </si>
  <si>
    <t>Pare (NEEPCO)</t>
  </si>
  <si>
    <t>2x55</t>
  </si>
  <si>
    <t>04.12.08</t>
  </si>
  <si>
    <t>Tuirial (NEEPCO)</t>
  </si>
  <si>
    <t>Mizoram</t>
  </si>
  <si>
    <t>2x30</t>
  </si>
  <si>
    <t>14.01.11</t>
  </si>
  <si>
    <t>3x150</t>
  </si>
  <si>
    <t>19.03.12</t>
  </si>
  <si>
    <t>3x33.33</t>
  </si>
  <si>
    <t>19.09.02</t>
  </si>
  <si>
    <t>1x65</t>
  </si>
  <si>
    <t>Nov, 01</t>
  </si>
  <si>
    <t xml:space="preserve">Kashang -II &amp; III </t>
  </si>
  <si>
    <t>2x65</t>
  </si>
  <si>
    <t>-</t>
  </si>
  <si>
    <t>2017-18</t>
  </si>
  <si>
    <t>Sainj</t>
  </si>
  <si>
    <t>29.12.10</t>
  </si>
  <si>
    <t>3x37</t>
  </si>
  <si>
    <t>10.11.04</t>
  </si>
  <si>
    <t>A.P.</t>
  </si>
  <si>
    <t>2x25</t>
  </si>
  <si>
    <t>17.01.05</t>
  </si>
  <si>
    <t>Lower Jurala</t>
  </si>
  <si>
    <t>Telangana</t>
  </si>
  <si>
    <t>6x40</t>
  </si>
  <si>
    <t>July, 2007</t>
  </si>
  <si>
    <t>Pulichintala</t>
  </si>
  <si>
    <t>4x30</t>
  </si>
  <si>
    <t>25.04.07</t>
  </si>
  <si>
    <t>Pallivasal</t>
  </si>
  <si>
    <t>Kerala</t>
  </si>
  <si>
    <t>Jan., 07</t>
  </si>
  <si>
    <t>Thottiyar</t>
  </si>
  <si>
    <t>1x30+1x10</t>
  </si>
  <si>
    <t>05.06.08</t>
  </si>
  <si>
    <t>New Umtru</t>
  </si>
  <si>
    <t>2x20</t>
  </si>
  <si>
    <t>Dec., 07</t>
  </si>
  <si>
    <t>Sorang</t>
  </si>
  <si>
    <t>2x50</t>
  </si>
  <si>
    <t>09.06.06</t>
  </si>
  <si>
    <t>Tidong-I</t>
  </si>
  <si>
    <t>28.07.06</t>
  </si>
  <si>
    <t>2x22</t>
  </si>
  <si>
    <t>30.11.07</t>
  </si>
  <si>
    <t>Phata Byung</t>
  </si>
  <si>
    <t>2x38</t>
  </si>
  <si>
    <t>06.10.08</t>
  </si>
  <si>
    <t>Singoli Bhatwari</t>
  </si>
  <si>
    <t>3x33</t>
  </si>
  <si>
    <t>11.07.08</t>
  </si>
  <si>
    <t>M.P.</t>
  </si>
  <si>
    <t>10x40</t>
  </si>
  <si>
    <t>30.12.96</t>
  </si>
  <si>
    <t>6x200</t>
  </si>
  <si>
    <t>12.05.06</t>
  </si>
  <si>
    <t>Teesta St. VI</t>
  </si>
  <si>
    <t>4x125</t>
  </si>
  <si>
    <t>27.12.06</t>
  </si>
  <si>
    <t>Rangit-IV</t>
  </si>
  <si>
    <t>3x40</t>
  </si>
  <si>
    <t>06.07.07</t>
  </si>
  <si>
    <t>2x48</t>
  </si>
  <si>
    <t>26.08.06</t>
  </si>
  <si>
    <t>Bhasmey</t>
  </si>
  <si>
    <t>Dec-08</t>
  </si>
  <si>
    <t>Total ii: 12th Plan-Under execution</t>
  </si>
  <si>
    <t xml:space="preserve">SUMMARY- 12th Plan </t>
  </si>
  <si>
    <t>Central</t>
  </si>
  <si>
    <t>Private</t>
  </si>
  <si>
    <t>Total</t>
  </si>
  <si>
    <t>Commissioned</t>
  </si>
  <si>
    <t>Under Construction</t>
  </si>
  <si>
    <t>Total:  (12th Plan)</t>
  </si>
  <si>
    <t>B.</t>
  </si>
  <si>
    <t>Hydro Capacity for benefits beyond 12th Plan- Under Execution</t>
  </si>
  <si>
    <t>Tehri PSS (THDC)</t>
  </si>
  <si>
    <t>4x250</t>
  </si>
  <si>
    <t>18.07.06</t>
  </si>
  <si>
    <t>Lata Tapovan  (NTPC)</t>
  </si>
  <si>
    <t>3x57</t>
  </si>
  <si>
    <t>17.07.12</t>
  </si>
  <si>
    <t>2019-20</t>
  </si>
  <si>
    <t>Vishnugad Pipalkoti (THDC)</t>
  </si>
  <si>
    <t>4x111</t>
  </si>
  <si>
    <t>21.08.08</t>
  </si>
  <si>
    <t>Ramam-III (NTPC)</t>
  </si>
  <si>
    <t>West Bengal</t>
  </si>
  <si>
    <t>10.09.14</t>
  </si>
  <si>
    <t>Shahpurkandi</t>
  </si>
  <si>
    <t>Punjab</t>
  </si>
  <si>
    <t>3x33+3x33+1x8</t>
  </si>
  <si>
    <t>04.05.11</t>
  </si>
  <si>
    <t>16.08.12</t>
  </si>
  <si>
    <t>Maharashtra</t>
  </si>
  <si>
    <t>2x40</t>
  </si>
  <si>
    <t>20.02.04</t>
  </si>
  <si>
    <t>Ratle</t>
  </si>
  <si>
    <t>4x205+1x30</t>
  </si>
  <si>
    <t>19.12.12</t>
  </si>
  <si>
    <t>3x60</t>
  </si>
  <si>
    <t>30.12.11</t>
  </si>
  <si>
    <t>Chanju-I</t>
  </si>
  <si>
    <t>3x12</t>
  </si>
  <si>
    <t>24.04.10</t>
  </si>
  <si>
    <t>Tashiding</t>
  </si>
  <si>
    <t>2x48.5</t>
  </si>
  <si>
    <t>06.04.09</t>
  </si>
  <si>
    <t>Dikchu</t>
  </si>
  <si>
    <t>21.10.11</t>
  </si>
  <si>
    <t>Rangit-II</t>
  </si>
  <si>
    <t>2x33</t>
  </si>
  <si>
    <t>10.02.10</t>
  </si>
  <si>
    <t>Rongnichu</t>
  </si>
  <si>
    <t>01.10.08</t>
  </si>
  <si>
    <t>Panan</t>
  </si>
  <si>
    <t>4x75</t>
  </si>
  <si>
    <t>07.03.11</t>
  </si>
  <si>
    <t>Gongri</t>
  </si>
  <si>
    <t>Ar. Pradesh</t>
  </si>
  <si>
    <t>2x72</t>
  </si>
  <si>
    <t>04.02.13</t>
  </si>
  <si>
    <t>Total 'B': Beyond 12th Plan-Under execution</t>
  </si>
  <si>
    <t>Total: Under Execution</t>
  </si>
  <si>
    <t>CHAPTER 8</t>
  </si>
  <si>
    <t xml:space="preserve">Status of Environmental and Forest Clearance of  H.E. Projects  for </t>
  </si>
  <si>
    <t xml:space="preserve">benefits in 12th Plan &amp; beyond </t>
  </si>
  <si>
    <t>Name of</t>
  </si>
  <si>
    <t>Capacity</t>
  </si>
  <si>
    <t>Date of</t>
  </si>
  <si>
    <t>Project</t>
  </si>
  <si>
    <t>(No.xMW)</t>
  </si>
  <si>
    <t>Clearance</t>
  </si>
  <si>
    <t>Env.</t>
  </si>
  <si>
    <t>Forest</t>
  </si>
  <si>
    <t>11.02.04</t>
  </si>
  <si>
    <t>13.08.04</t>
  </si>
  <si>
    <t>Not Reqd.</t>
  </si>
  <si>
    <t>2</t>
  </si>
  <si>
    <t>10.10.03</t>
  </si>
  <si>
    <t>10.03.05</t>
  </si>
  <si>
    <t>08.06.04</t>
  </si>
  <si>
    <t>3</t>
  </si>
  <si>
    <t>23.04.04</t>
  </si>
  <si>
    <t>17.11.05</t>
  </si>
  <si>
    <t>4</t>
  </si>
  <si>
    <t>25.06.02</t>
  </si>
  <si>
    <t>16.07.03</t>
  </si>
  <si>
    <t>07.04.04</t>
  </si>
  <si>
    <t>16.03.04</t>
  </si>
  <si>
    <t>30.05.05</t>
  </si>
  <si>
    <t>12.11.03</t>
  </si>
  <si>
    <t>16.04.05</t>
  </si>
  <si>
    <t>13.06.05</t>
  </si>
  <si>
    <t>7</t>
  </si>
  <si>
    <t>Ram Pur (SJVNL)</t>
  </si>
  <si>
    <t>16.12.05</t>
  </si>
  <si>
    <t>31.03.06</t>
  </si>
  <si>
    <t>07.04.06</t>
  </si>
  <si>
    <t>30.06.02</t>
  </si>
  <si>
    <t>10.05.2000</t>
  </si>
  <si>
    <t>23.11.2000</t>
  </si>
  <si>
    <t xml:space="preserve">Bhawani Kattlai Barrage-II </t>
  </si>
  <si>
    <t>02.01.86</t>
  </si>
  <si>
    <t xml:space="preserve">Bhawani Kattlai Barrage- III </t>
  </si>
  <si>
    <t>Myntdu</t>
  </si>
  <si>
    <t>2x42</t>
  </si>
  <si>
    <t>20.09.99</t>
  </si>
  <si>
    <t>26.09.01</t>
  </si>
  <si>
    <t>19.06.01</t>
  </si>
  <si>
    <t>28.02.06</t>
  </si>
  <si>
    <t>19.04.06</t>
  </si>
  <si>
    <t>09.09.05</t>
  </si>
  <si>
    <t>09.01.06</t>
  </si>
  <si>
    <t xml:space="preserve">Srinagar </t>
  </si>
  <si>
    <t>Utt.</t>
  </si>
  <si>
    <t>27.07.99</t>
  </si>
  <si>
    <t>17.04.06</t>
  </si>
  <si>
    <t>20.07.05</t>
  </si>
  <si>
    <t>31.08.05</t>
  </si>
  <si>
    <t>09.03.06</t>
  </si>
  <si>
    <t>27.05.08</t>
  </si>
  <si>
    <t>14.01.09</t>
  </si>
  <si>
    <t>Parbati-II (NHPC)</t>
  </si>
  <si>
    <t>2x400</t>
  </si>
  <si>
    <t>03.01.01</t>
  </si>
  <si>
    <t>04.06.01</t>
  </si>
  <si>
    <t>10.10.88</t>
  </si>
  <si>
    <t>19.07.90</t>
  </si>
  <si>
    <t>04.06.87</t>
  </si>
  <si>
    <t>11.08.04</t>
  </si>
  <si>
    <t>08.02.05</t>
  </si>
  <si>
    <t>22.04.06</t>
  </si>
  <si>
    <t>Lata Tapovan (NTPC)</t>
  </si>
  <si>
    <t>08.02.06</t>
  </si>
  <si>
    <t>21.02.07</t>
  </si>
  <si>
    <t>30.04.07</t>
  </si>
  <si>
    <t>09/2006</t>
  </si>
  <si>
    <t>22.08.07</t>
  </si>
  <si>
    <t>28.05.13</t>
  </si>
  <si>
    <t>23.12.03</t>
  </si>
  <si>
    <t>31.03.05</t>
  </si>
  <si>
    <t>12.01.05</t>
  </si>
  <si>
    <t>13.01.03</t>
  </si>
  <si>
    <t>30.04.91</t>
  </si>
  <si>
    <t>29.03.01</t>
  </si>
  <si>
    <t>03.08.2000</t>
  </si>
  <si>
    <t>24.09.07</t>
  </si>
  <si>
    <t>13.09.06</t>
  </si>
  <si>
    <t>Ramam-III</t>
  </si>
  <si>
    <t>12.09.06</t>
  </si>
  <si>
    <t>17.08.07</t>
  </si>
  <si>
    <t>18.10.08</t>
  </si>
  <si>
    <t>Sub-total (Central Sector):</t>
  </si>
  <si>
    <t>Baglihar-II</t>
  </si>
  <si>
    <t>08/2009</t>
  </si>
  <si>
    <t>18.11.81</t>
  </si>
  <si>
    <t>Uhl-III</t>
  </si>
  <si>
    <t>15.11.02</t>
  </si>
  <si>
    <t>20.12.02</t>
  </si>
  <si>
    <t>26.09.03</t>
  </si>
  <si>
    <t>Sawara Kuddu</t>
  </si>
  <si>
    <t>June, 07</t>
  </si>
  <si>
    <t>May, 07</t>
  </si>
  <si>
    <t>June, 06</t>
  </si>
  <si>
    <t>Kashang-I</t>
  </si>
  <si>
    <t>2x32.5</t>
  </si>
  <si>
    <t>23.06.04</t>
  </si>
  <si>
    <t>31.07.08</t>
  </si>
  <si>
    <t>16.04.10</t>
  </si>
  <si>
    <t>14.01.13</t>
  </si>
  <si>
    <t>2009</t>
  </si>
  <si>
    <t>04.05.09</t>
  </si>
  <si>
    <t>26.10.09</t>
  </si>
  <si>
    <t>Shongtong Karcham</t>
  </si>
  <si>
    <t>16.8.12</t>
  </si>
  <si>
    <t>19.05.11</t>
  </si>
  <si>
    <t>22.03.11</t>
  </si>
  <si>
    <t>Koyna Left Bank PSS</t>
  </si>
  <si>
    <t>Mah.</t>
  </si>
  <si>
    <t>16.05.07</t>
  </si>
  <si>
    <t>Nagarjuna Sagar T Pool</t>
  </si>
  <si>
    <t>14.06.01</t>
  </si>
  <si>
    <t>11.04.01</t>
  </si>
  <si>
    <t>09.06.2005</t>
  </si>
  <si>
    <t>20.10.2006</t>
  </si>
  <si>
    <t>24.07.07</t>
  </si>
  <si>
    <t>04.05.07</t>
  </si>
  <si>
    <t>Pallivasal Extn.</t>
  </si>
  <si>
    <t>31.01.07</t>
  </si>
  <si>
    <t>11.07.07</t>
  </si>
  <si>
    <t>1x30 + 1x10</t>
  </si>
  <si>
    <t>13.03.06</t>
  </si>
  <si>
    <t>27.09.05</t>
  </si>
  <si>
    <t>Sub-total (State Sector):</t>
  </si>
  <si>
    <t>4x205=1x30</t>
  </si>
  <si>
    <t>12.12.12</t>
  </si>
  <si>
    <t>27.04.12</t>
  </si>
  <si>
    <t>07.09.06</t>
  </si>
  <si>
    <t>Nov, 06</t>
  </si>
  <si>
    <t>18.06.08</t>
  </si>
  <si>
    <t>23.07.07</t>
  </si>
  <si>
    <t>01.05.09</t>
  </si>
  <si>
    <t>19.01.10</t>
  </si>
  <si>
    <t>Bajoli Holi</t>
  </si>
  <si>
    <t>24.01.11</t>
  </si>
  <si>
    <t>08.07.11</t>
  </si>
  <si>
    <t>Chanju</t>
  </si>
  <si>
    <t>20.04.11</t>
  </si>
  <si>
    <t>17.02.11</t>
  </si>
  <si>
    <t>24.08.07</t>
  </si>
  <si>
    <t>16.01.09</t>
  </si>
  <si>
    <t xml:space="preserve">Maheshwar </t>
  </si>
  <si>
    <t>07.01.94</t>
  </si>
  <si>
    <t>29.09.06</t>
  </si>
  <si>
    <t>04.08.06</t>
  </si>
  <si>
    <t>02.11.07</t>
  </si>
  <si>
    <t>21.09.06</t>
  </si>
  <si>
    <t>25.04.08</t>
  </si>
  <si>
    <t>26.12.07</t>
  </si>
  <si>
    <t>Jorethang Loop</t>
  </si>
  <si>
    <t>26.07.07</t>
  </si>
  <si>
    <t>12.05.08</t>
  </si>
  <si>
    <t>15.05.07</t>
  </si>
  <si>
    <t>13.09.10</t>
  </si>
  <si>
    <t>29.07.10</t>
  </si>
  <si>
    <t>06.04.10</t>
  </si>
  <si>
    <t>01.04.08</t>
  </si>
  <si>
    <t>22.01.10</t>
  </si>
  <si>
    <t>Rangit- II</t>
  </si>
  <si>
    <t>22.10.10</t>
  </si>
  <si>
    <t>10.2.10</t>
  </si>
  <si>
    <t>04.04.07</t>
  </si>
  <si>
    <t>18.05.09</t>
  </si>
  <si>
    <t>02.01.07</t>
  </si>
  <si>
    <t>21.09.10</t>
  </si>
  <si>
    <t>07.09.12</t>
  </si>
  <si>
    <t>19.03.13</t>
  </si>
  <si>
    <t>Sub-total (Private Sector):</t>
  </si>
  <si>
    <t>Total : Under Execution</t>
  </si>
  <si>
    <t xml:space="preserve">Status of  Civil Package Award (First Package) of   H.E. Projects </t>
  </si>
  <si>
    <t xml:space="preserve">for 12th Plan &amp; beyond </t>
  </si>
  <si>
    <t xml:space="preserve">  Name of Project</t>
  </si>
  <si>
    <t xml:space="preserve"> State</t>
  </si>
  <si>
    <t>Date of CCEA/</t>
  </si>
  <si>
    <t>Date of letter</t>
  </si>
  <si>
    <t xml:space="preserve">  (MW)</t>
  </si>
  <si>
    <t>Investment</t>
  </si>
  <si>
    <t>of award</t>
  </si>
  <si>
    <t>Decision</t>
  </si>
  <si>
    <t>(First Package)</t>
  </si>
  <si>
    <t>21.09.05</t>
  </si>
  <si>
    <t>23.09.06</t>
  </si>
  <si>
    <t>Teesta Low Dam-III(NHPC)</t>
  </si>
  <si>
    <t>28.10.03</t>
  </si>
  <si>
    <t xml:space="preserve">Parbati-III (NHPC) </t>
  </si>
  <si>
    <t xml:space="preserve">  4x130</t>
  </si>
  <si>
    <t>15.12.05</t>
  </si>
  <si>
    <t>01.02.07</t>
  </si>
  <si>
    <t>8</t>
  </si>
  <si>
    <t>12/2003</t>
  </si>
  <si>
    <t>9</t>
  </si>
  <si>
    <t>Bhawani Kattlai Barrage-II</t>
  </si>
  <si>
    <t xml:space="preserve">  2x15</t>
  </si>
  <si>
    <t>03.02.06</t>
  </si>
  <si>
    <t>10</t>
  </si>
  <si>
    <t>Bhawani Kattlai Barrage-III</t>
  </si>
  <si>
    <t>03/04</t>
  </si>
  <si>
    <t>11</t>
  </si>
  <si>
    <t>26.12.05</t>
  </si>
  <si>
    <t>12.08.06</t>
  </si>
  <si>
    <t>Uttaranchal</t>
  </si>
  <si>
    <t xml:space="preserve">  4x82.5</t>
  </si>
  <si>
    <t>06/2007</t>
  </si>
  <si>
    <t>22.01.09</t>
  </si>
  <si>
    <t xml:space="preserve">Parbati-II (NHPC) </t>
  </si>
  <si>
    <t xml:space="preserve">  4x200</t>
  </si>
  <si>
    <t>09/02</t>
  </si>
  <si>
    <t>Tehri PSP</t>
  </si>
  <si>
    <t>23.06.11</t>
  </si>
  <si>
    <t>11/06</t>
  </si>
  <si>
    <t>08/2012</t>
  </si>
  <si>
    <t>17.08.12</t>
  </si>
  <si>
    <t>17.01.14</t>
  </si>
  <si>
    <t>Teesta Low Dam-IV(NHPC)</t>
  </si>
  <si>
    <t>10.05.06</t>
  </si>
  <si>
    <t>Ar.Pr./  Assam</t>
  </si>
  <si>
    <t>19.12.03</t>
  </si>
  <si>
    <t>08.12.04</t>
  </si>
  <si>
    <t>31.08.09</t>
  </si>
  <si>
    <t>07.07.98                                14.01.11(RCE)</t>
  </si>
  <si>
    <t xml:space="preserve">30.08.02 </t>
  </si>
  <si>
    <t>31.03.12</t>
  </si>
  <si>
    <t>11.02.13</t>
  </si>
  <si>
    <t>15</t>
  </si>
  <si>
    <t>02.04.03</t>
  </si>
  <si>
    <t>06/07</t>
  </si>
  <si>
    <t>17.07.07</t>
  </si>
  <si>
    <t>11/01</t>
  </si>
  <si>
    <t>09.04.09</t>
  </si>
  <si>
    <t>11/2001</t>
  </si>
  <si>
    <t>11.11.10</t>
  </si>
  <si>
    <t>19</t>
  </si>
  <si>
    <t>02.08.10</t>
  </si>
  <si>
    <t>20</t>
  </si>
  <si>
    <t>Shongton Karcham</t>
  </si>
  <si>
    <t>04.08.12</t>
  </si>
  <si>
    <t>21</t>
  </si>
  <si>
    <t>20.06.07</t>
  </si>
  <si>
    <t>19.05.05</t>
  </si>
  <si>
    <t>01.08.07</t>
  </si>
  <si>
    <t>07/07</t>
  </si>
  <si>
    <t>10.02.08</t>
  </si>
  <si>
    <t>22.12.08</t>
  </si>
  <si>
    <t>Dec-07</t>
  </si>
  <si>
    <t>20.12.07</t>
  </si>
  <si>
    <t>04.07.13</t>
  </si>
  <si>
    <t>06/06</t>
  </si>
  <si>
    <t>07.11.08</t>
  </si>
  <si>
    <t>29.05.13</t>
  </si>
  <si>
    <t>2014-15</t>
  </si>
  <si>
    <t>14.06.10</t>
  </si>
  <si>
    <t>23.07.11</t>
  </si>
  <si>
    <t>12.04.08</t>
  </si>
  <si>
    <t>20.06.08</t>
  </si>
  <si>
    <t xml:space="preserve">  M.P.</t>
  </si>
  <si>
    <t xml:space="preserve"> 10x40</t>
  </si>
  <si>
    <t>22.02.97</t>
  </si>
  <si>
    <t>18.04.07</t>
  </si>
  <si>
    <t>03/2007</t>
  </si>
  <si>
    <t>22.11.07</t>
  </si>
  <si>
    <t>09.03.09</t>
  </si>
  <si>
    <t>12.04.10</t>
  </si>
  <si>
    <t>28.03.11</t>
  </si>
  <si>
    <t>24.10.11</t>
  </si>
  <si>
    <t>07.04.10</t>
  </si>
  <si>
    <t>22.02.14</t>
  </si>
  <si>
    <t>22.12.11</t>
  </si>
  <si>
    <t>Additional</t>
  </si>
  <si>
    <t>Demwe Lower</t>
  </si>
  <si>
    <t>5x342+1x40</t>
  </si>
  <si>
    <t>20.11.09</t>
  </si>
  <si>
    <t>12/2010</t>
  </si>
  <si>
    <t>CHAPTER 9.1</t>
  </si>
  <si>
    <t>Ordering Status of TG sets for H. E. Projects for 12th Plan &amp; Beyond</t>
  </si>
  <si>
    <t>Sector</t>
  </si>
  <si>
    <t>BHEL</t>
  </si>
  <si>
    <t>China</t>
  </si>
  <si>
    <t>Others</t>
  </si>
  <si>
    <t>Sub-total (Central)</t>
  </si>
  <si>
    <t>Sub-total (State)</t>
  </si>
  <si>
    <t>Sub-total (Private)</t>
  </si>
  <si>
    <t>Total: Commissioned</t>
  </si>
  <si>
    <t>Summary- Under Execution- 12th Plan &amp; Beyond</t>
  </si>
  <si>
    <t>Capacity Ordered</t>
  </si>
  <si>
    <t>Not yet ordered</t>
  </si>
  <si>
    <t>CHAPTER 9.2</t>
  </si>
  <si>
    <t>Ordering Status of TG sets of  H.E. Projects</t>
  </si>
  <si>
    <t>Name of the</t>
  </si>
  <si>
    <t xml:space="preserve">Benefits </t>
  </si>
  <si>
    <t>Make/Supplier</t>
  </si>
  <si>
    <t>Project/State</t>
  </si>
  <si>
    <t>(No.x MW)</t>
  </si>
  <si>
    <t>of TG set</t>
  </si>
  <si>
    <t>Order</t>
  </si>
  <si>
    <t>BHEL Units</t>
  </si>
  <si>
    <t>Chutak (NHPC) J&amp;K</t>
  </si>
  <si>
    <t>16.08.07</t>
  </si>
  <si>
    <t>Nimoo Bazgo (NHPC) J&amp;K</t>
  </si>
  <si>
    <t>12.06.07</t>
  </si>
  <si>
    <t>Parabati-III (NHPC) HP</t>
  </si>
  <si>
    <t>29.12.06</t>
  </si>
  <si>
    <t>Ram Pur (SJVNL), H.P.</t>
  </si>
  <si>
    <t>16.09.08</t>
  </si>
  <si>
    <t>Kol Dam (NTPC), H.P.</t>
  </si>
  <si>
    <t>BHEL, Toshiba &amp; Marubeni</t>
  </si>
  <si>
    <t>07/2004</t>
  </si>
  <si>
    <t>Other Units</t>
  </si>
  <si>
    <t>Uri-II (NHPC), J&amp;K</t>
  </si>
  <si>
    <t>Alstom, India &amp; France</t>
  </si>
  <si>
    <t>Chamera-III (NHPC) HP</t>
  </si>
  <si>
    <t>M/s Alstom, India &amp; France</t>
  </si>
  <si>
    <t>23.01.07</t>
  </si>
  <si>
    <r>
      <t>Teesta Low Dam-III (NHPC),</t>
    </r>
    <r>
      <rPr>
        <sz val="10"/>
        <rFont val="Times New Roman"/>
        <family val="1"/>
      </rPr>
      <t xml:space="preserve"> </t>
    </r>
    <r>
      <rPr>
        <sz val="12"/>
        <rFont val="Times New Roman"/>
        <family val="1"/>
      </rPr>
      <t>W.B.</t>
    </r>
  </si>
  <si>
    <t>VA Tech, India</t>
  </si>
  <si>
    <t>30.07.04</t>
  </si>
  <si>
    <t>Sub-total- Other units</t>
  </si>
  <si>
    <t>Bhawani  Barrage II ,T.N.</t>
  </si>
  <si>
    <t>Litostroj Slovania                      Koncar, Croatia</t>
  </si>
  <si>
    <t>Bhawani Barrage III, T.N.</t>
  </si>
  <si>
    <t xml:space="preserve">Litostroj Slovania </t>
  </si>
  <si>
    <t>15.11.06</t>
  </si>
  <si>
    <t>Koncar, Croatia</t>
  </si>
  <si>
    <t>Myntdu, (Meghalaya)</t>
  </si>
  <si>
    <t>V.A. Tech, India</t>
  </si>
  <si>
    <t>30.11.05</t>
  </si>
  <si>
    <t>Srinagar (Uttarakhand)</t>
  </si>
  <si>
    <t>04/2007</t>
  </si>
  <si>
    <t xml:space="preserve">Sub-total- BHEL </t>
  </si>
  <si>
    <t>Chineese</t>
  </si>
  <si>
    <t>Budhil (H.P.)</t>
  </si>
  <si>
    <t>Dongfang Elec.Corporation, China</t>
  </si>
  <si>
    <t>12.07.06</t>
  </si>
  <si>
    <t>Sub-total- Chineese</t>
  </si>
  <si>
    <t>Chujachen (Sikkim)</t>
  </si>
  <si>
    <t>Alstom, India</t>
  </si>
  <si>
    <t>20.12.06</t>
  </si>
  <si>
    <t>Under Execution for benefits during 12th Plan &amp; beyond</t>
  </si>
  <si>
    <t>Units ordered</t>
  </si>
  <si>
    <t>Parbati-II (NHPC),(H.P.</t>
  </si>
  <si>
    <t>24.12.02</t>
  </si>
  <si>
    <t>Kishanganga (NHPC), J&amp;K</t>
  </si>
  <si>
    <t>Tapovan Vishnugad (NTPC), Utt.</t>
  </si>
  <si>
    <t>01/2008</t>
  </si>
  <si>
    <t>Lata Tapovan, Uttarakhand</t>
  </si>
  <si>
    <t>12/2012</t>
  </si>
  <si>
    <t>Teesta Low Dam-IV (NHPC), W.B.</t>
  </si>
  <si>
    <t>10.05.07</t>
  </si>
  <si>
    <t>Kameng (NEEPCO), Ar. Pr.</t>
  </si>
  <si>
    <t xml:space="preserve">BHEL </t>
  </si>
  <si>
    <t xml:space="preserve">03.12.04 </t>
  </si>
  <si>
    <t>Tuirial (NEEPCO), Mizoram</t>
  </si>
  <si>
    <t>25.10.03 &amp; 01.08.11(Rev)</t>
  </si>
  <si>
    <t>18.11.14</t>
  </si>
  <si>
    <t>Tehri PSP (THDC)</t>
  </si>
  <si>
    <t>Alstom, France</t>
  </si>
  <si>
    <t>Subansiri Lower (NHPC), Ar. Pradesh</t>
  </si>
  <si>
    <t>Alstom, France &amp; India</t>
  </si>
  <si>
    <t>11.02.05</t>
  </si>
  <si>
    <t>Pare (NEEPCO), Ar. Pr.</t>
  </si>
  <si>
    <t>Andritz Hydro, India</t>
  </si>
  <si>
    <t>01.10.10</t>
  </si>
  <si>
    <t>Sub-total- Others</t>
  </si>
  <si>
    <t>Uhl-III (H.P.)</t>
  </si>
  <si>
    <t>15.02.07</t>
  </si>
  <si>
    <t>Nagarjuna Sagar Tail, AP</t>
  </si>
  <si>
    <t>03.05.06</t>
  </si>
  <si>
    <t>Pulichintala, Telangana</t>
  </si>
  <si>
    <t>25.05.07</t>
  </si>
  <si>
    <t>Shahpurkandi, Punjab</t>
  </si>
  <si>
    <t>28.02.14</t>
  </si>
  <si>
    <t>Pallivasal, Kerala</t>
  </si>
  <si>
    <t>Dongfang Elec.Corp., China</t>
  </si>
  <si>
    <t>Thottiyar, Kerala</t>
  </si>
  <si>
    <t>Chongqing, China</t>
  </si>
  <si>
    <t>OTHER UNITS</t>
  </si>
  <si>
    <t>Baglihar-II, J&amp;K</t>
  </si>
  <si>
    <t>Voith-Andritz consortium, Germany &amp; India</t>
  </si>
  <si>
    <t>Kashang-I (H.P.)</t>
  </si>
  <si>
    <t>01.12.10</t>
  </si>
  <si>
    <t>Kashang -II &amp; III , H.P.</t>
  </si>
  <si>
    <t>Sawara Kuddu, H.P.</t>
  </si>
  <si>
    <t>05.02.09</t>
  </si>
  <si>
    <t>Sainj, H.P.</t>
  </si>
  <si>
    <t xml:space="preserve">Voith Hydro, India </t>
  </si>
  <si>
    <t>17.08.11</t>
  </si>
  <si>
    <t>Koyna Left Bank PSS, Maharashtra</t>
  </si>
  <si>
    <t>16.12.10</t>
  </si>
  <si>
    <t>Lower Jurala, Telangana</t>
  </si>
  <si>
    <t>09.06.08</t>
  </si>
  <si>
    <t>New Umtru, Meghalaya</t>
  </si>
  <si>
    <t>25.02.09</t>
  </si>
  <si>
    <t>Maheshwar (M.P.)</t>
  </si>
  <si>
    <t>4x100</t>
  </si>
  <si>
    <t>25.06.07</t>
  </si>
  <si>
    <t>Ratle (J&amp;K)</t>
  </si>
  <si>
    <t>31.12.12</t>
  </si>
  <si>
    <t>Sorang (H.P.)</t>
  </si>
  <si>
    <t>Voith Siemens, India</t>
  </si>
  <si>
    <t>28.02.11</t>
  </si>
  <si>
    <t>17.04.13</t>
  </si>
  <si>
    <t>B Fouress, India</t>
  </si>
  <si>
    <t>21.09.11</t>
  </si>
  <si>
    <t>Phata Byung, (Uttarakhand)</t>
  </si>
  <si>
    <t>Singoli Bhatwari, Uttarakhand</t>
  </si>
  <si>
    <t>Voith Hydro, India</t>
  </si>
  <si>
    <t>15.06.11</t>
  </si>
  <si>
    <t>18.10.07</t>
  </si>
  <si>
    <t>28.08.09</t>
  </si>
  <si>
    <t>14.04.10</t>
  </si>
  <si>
    <t>Jorethang Loop, Sikkim</t>
  </si>
  <si>
    <t>1.12.09</t>
  </si>
  <si>
    <t>04/2009</t>
  </si>
  <si>
    <t>21.05.10</t>
  </si>
  <si>
    <t>28.09.11</t>
  </si>
  <si>
    <t>07/2011</t>
  </si>
  <si>
    <t>Units not yet ordered</t>
  </si>
  <si>
    <t>Shontong Karcham, H.P.</t>
  </si>
  <si>
    <t>Panan, Sikkim</t>
  </si>
  <si>
    <t>Total: (Units not yet ordered)</t>
  </si>
  <si>
    <t>Total: Under execution</t>
  </si>
  <si>
    <t>CHAPTER  7</t>
  </si>
  <si>
    <t>Rs. Lakhs</t>
  </si>
  <si>
    <t>Name of project</t>
  </si>
  <si>
    <t>Sancd.</t>
  </si>
  <si>
    <t>Latest/</t>
  </si>
  <si>
    <t>Expend.</t>
  </si>
  <si>
    <t>(State)</t>
  </si>
  <si>
    <t>Cost</t>
  </si>
  <si>
    <t>Ant.</t>
  </si>
  <si>
    <t>During</t>
  </si>
  <si>
    <t>(PL)</t>
  </si>
  <si>
    <t>upto</t>
  </si>
  <si>
    <t xml:space="preserve">   </t>
  </si>
  <si>
    <t>Mar,08</t>
  </si>
  <si>
    <t>Mar,09</t>
  </si>
  <si>
    <t>Mar,10</t>
  </si>
  <si>
    <t>Mar,11</t>
  </si>
  <si>
    <t>Mar,12</t>
  </si>
  <si>
    <t>Mar,13</t>
  </si>
  <si>
    <t>Mar,14</t>
  </si>
  <si>
    <t>Mar,15</t>
  </si>
  <si>
    <t>(Upto)</t>
  </si>
  <si>
    <t>i) Commissioned during 11th Plan</t>
  </si>
  <si>
    <t>Sewa -II (NHPC)</t>
  </si>
  <si>
    <t>106312</t>
  </si>
  <si>
    <t>(9/02)</t>
  </si>
  <si>
    <t>(Jun-12)</t>
  </si>
  <si>
    <t>Koteshwar (THDC)</t>
  </si>
  <si>
    <t>2386.41</t>
  </si>
  <si>
    <t>(Uttarakhand)</t>
  </si>
  <si>
    <t>(10/99)</t>
  </si>
  <si>
    <t>(03/12)</t>
  </si>
  <si>
    <t>(Dec-14)</t>
  </si>
  <si>
    <t xml:space="preserve">Omkareshwar (NHDC) </t>
  </si>
  <si>
    <t>8x65</t>
  </si>
  <si>
    <t>(11/2002)</t>
  </si>
  <si>
    <t>(11/2008)</t>
  </si>
  <si>
    <t>Teesta V (NHPC)</t>
  </si>
  <si>
    <t>3x170</t>
  </si>
  <si>
    <t>(Sikkim)</t>
  </si>
  <si>
    <t>(04/99)</t>
  </si>
  <si>
    <t>(04/08)</t>
  </si>
  <si>
    <t>Sub-total:Central Sector</t>
  </si>
  <si>
    <t>Baglihar-I (J&amp;K)</t>
  </si>
  <si>
    <t>(1997)</t>
  </si>
  <si>
    <t>(2008)</t>
  </si>
  <si>
    <t>(May-09)</t>
  </si>
  <si>
    <t xml:space="preserve">Maneri Bhali-II </t>
  </si>
  <si>
    <t xml:space="preserve"> 4x76</t>
  </si>
  <si>
    <t>NA</t>
  </si>
  <si>
    <t>(02/99)</t>
  </si>
  <si>
    <t>(2005)</t>
  </si>
  <si>
    <t xml:space="preserve">Ghatghar PSS </t>
  </si>
  <si>
    <t xml:space="preserve"> 2x125</t>
  </si>
  <si>
    <t>(Under Rev.)</t>
  </si>
  <si>
    <t>Varahi Extn.</t>
  </si>
  <si>
    <t>2x115</t>
  </si>
  <si>
    <t>Ktk.</t>
  </si>
  <si>
    <t>(2002)</t>
  </si>
  <si>
    <t>(2004)</t>
  </si>
  <si>
    <t>Priyadarshni Jurala,</t>
  </si>
  <si>
    <t>6x39</t>
  </si>
  <si>
    <t>70000</t>
  </si>
  <si>
    <t>(Sep-12)</t>
  </si>
  <si>
    <t>Kuttiyadi Addl. Extn.</t>
  </si>
  <si>
    <t>22050 *</t>
  </si>
  <si>
    <t>16828**</t>
  </si>
  <si>
    <t>(1998)</t>
  </si>
  <si>
    <t>(2003)</t>
  </si>
  <si>
    <t>(Sep-09)</t>
  </si>
  <si>
    <t xml:space="preserve">Balimela Extn. </t>
  </si>
  <si>
    <t>2x75</t>
  </si>
  <si>
    <t>Orissa</t>
  </si>
  <si>
    <t>(10/98)</t>
  </si>
  <si>
    <t>(04/2000)</t>
  </si>
  <si>
    <t xml:space="preserve">Purulia PSS </t>
  </si>
  <si>
    <t xml:space="preserve"> 4x225</t>
  </si>
  <si>
    <t>(09/91)</t>
  </si>
  <si>
    <t>(1994)</t>
  </si>
  <si>
    <t>Myntdu, Meghalaya</t>
  </si>
  <si>
    <t>117313</t>
  </si>
  <si>
    <t>(1999)</t>
  </si>
  <si>
    <t>(2010)</t>
  </si>
  <si>
    <t>(Jul-11)</t>
  </si>
  <si>
    <t>Sub-total: State Sector</t>
  </si>
  <si>
    <t>Allain Duhangan</t>
  </si>
  <si>
    <t>2x96</t>
  </si>
  <si>
    <t>(Jun-09)</t>
  </si>
  <si>
    <t>Karcham Wangtoo</t>
  </si>
  <si>
    <t>Malana-II</t>
  </si>
  <si>
    <t>63347</t>
  </si>
  <si>
    <t>Sub-total: Private Sector</t>
  </si>
  <si>
    <t>Total (Commnd- 11th Plan):</t>
  </si>
  <si>
    <t>(02/2005)</t>
  </si>
  <si>
    <t>(Dec-13)</t>
  </si>
  <si>
    <t>Chutak</t>
  </si>
  <si>
    <t>(12/05)</t>
  </si>
  <si>
    <t>(Jan-13)</t>
  </si>
  <si>
    <t xml:space="preserve">Teesta Low Dam - III </t>
  </si>
  <si>
    <t>(NHPC) W.B.</t>
  </si>
  <si>
    <t>(12/02)</t>
  </si>
  <si>
    <t>(Apr-13)</t>
  </si>
  <si>
    <t>Nimoo Bazgo</t>
  </si>
  <si>
    <t>(03/2011)</t>
  </si>
  <si>
    <t>(Oct-13)</t>
  </si>
  <si>
    <t xml:space="preserve">Parbati -III(NHPC) </t>
  </si>
  <si>
    <t>(05/2005)</t>
  </si>
  <si>
    <t>(12/2001)</t>
  </si>
  <si>
    <t xml:space="preserve">Bhawani Kattlai Barrage - II </t>
  </si>
  <si>
    <t>(1995)</t>
  </si>
  <si>
    <t>(Sep-13)</t>
  </si>
  <si>
    <t xml:space="preserve">Bhawani Kattlai Barrage - III </t>
  </si>
  <si>
    <t>2x42+1x42</t>
  </si>
  <si>
    <t>(Jun-11)</t>
  </si>
  <si>
    <t>Sub-total:State Sector</t>
  </si>
  <si>
    <t>(04/2010)</t>
  </si>
  <si>
    <t>(08/07)</t>
  </si>
  <si>
    <t>(12/07)</t>
  </si>
  <si>
    <t>(Jan-15)</t>
  </si>
  <si>
    <t>iii) Under Execution for benefits during 12th Plan and beyond</t>
  </si>
  <si>
    <t>(09/07)</t>
  </si>
  <si>
    <t>(Aug-15)</t>
  </si>
  <si>
    <t>(Sep-15)</t>
  </si>
  <si>
    <t xml:space="preserve">Parbati -II(NHPC) </t>
  </si>
  <si>
    <t>(04/10)</t>
  </si>
  <si>
    <t>(03/2004)</t>
  </si>
  <si>
    <t>Lata Tapovan(NTPC)</t>
  </si>
  <si>
    <t>(07/2012)</t>
  </si>
  <si>
    <t>(3/08)</t>
  </si>
  <si>
    <t>(3/05)</t>
  </si>
  <si>
    <t>Ar. Pradesh/Assam</t>
  </si>
  <si>
    <t>(12/2002)</t>
  </si>
  <si>
    <t>(03/04)</t>
  </si>
  <si>
    <t>(06/07)</t>
  </si>
  <si>
    <t>(06/97)</t>
  </si>
  <si>
    <t>Sub Total: Central Sector</t>
  </si>
  <si>
    <t>(Aug-13)</t>
  </si>
  <si>
    <t>(Apr-15)</t>
  </si>
  <si>
    <t>(09/02)</t>
  </si>
  <si>
    <t>(03/08)</t>
  </si>
  <si>
    <t>(03/03)</t>
  </si>
  <si>
    <t>Shontong Karcham</t>
  </si>
  <si>
    <t xml:space="preserve"> </t>
  </si>
  <si>
    <t>Koyna Left bank PSS</t>
  </si>
  <si>
    <t>(05/07)</t>
  </si>
  <si>
    <t>(2006-07)</t>
  </si>
  <si>
    <t>(2007)</t>
  </si>
  <si>
    <t>(08/2008)</t>
  </si>
  <si>
    <t>4x205 + 1x30</t>
  </si>
  <si>
    <t>(2006)</t>
  </si>
  <si>
    <t>(08/05)</t>
  </si>
  <si>
    <t>(May-13)</t>
  </si>
  <si>
    <t>(03/2010)</t>
  </si>
  <si>
    <t>(Jun-13)</t>
  </si>
  <si>
    <t>Maheshwar</t>
  </si>
  <si>
    <t xml:space="preserve"> M.P.</t>
  </si>
  <si>
    <t>(96-97)</t>
  </si>
  <si>
    <t>(01/2013)</t>
  </si>
  <si>
    <t>(09/2009)</t>
  </si>
  <si>
    <t>(Apr-12)</t>
  </si>
  <si>
    <t>(Nov-11)</t>
  </si>
  <si>
    <t>Total (iii): (Under Execution):</t>
  </si>
  <si>
    <t>(Jun-15)</t>
  </si>
  <si>
    <t>Vyasi</t>
  </si>
  <si>
    <t>2x60</t>
  </si>
  <si>
    <t xml:space="preserve">25.10.2011 </t>
  </si>
  <si>
    <t>Polavaram (PPA)</t>
  </si>
  <si>
    <t>Andhra Pradesh</t>
  </si>
  <si>
    <t>12x80</t>
  </si>
  <si>
    <t>Andhra Pr.</t>
  </si>
  <si>
    <t>(2010-02)</t>
  </si>
  <si>
    <t>12th plan Under Construction</t>
  </si>
  <si>
    <t>U/Cons. Beyond 12th Plan</t>
  </si>
  <si>
    <t>Polavaram (PPA) Andhra Pr.</t>
  </si>
  <si>
    <t>Vyasi , Uttarakhand</t>
  </si>
  <si>
    <t>04.03.15</t>
  </si>
  <si>
    <t>Meghalaya+B87</t>
  </si>
  <si>
    <t>28.07.10</t>
  </si>
  <si>
    <t>22.04.10</t>
  </si>
  <si>
    <t>14.10.13</t>
  </si>
  <si>
    <t>21.07.2010</t>
  </si>
  <si>
    <t>21.07.10</t>
  </si>
  <si>
    <t xml:space="preserve">12 </t>
  </si>
  <si>
    <t xml:space="preserve">13 </t>
  </si>
  <si>
    <t>(02/09)</t>
  </si>
  <si>
    <t>Gammon India Ltd.</t>
  </si>
  <si>
    <t>24.03.12</t>
  </si>
  <si>
    <t>13.12.13</t>
  </si>
  <si>
    <t>Commissioned during12th Plan</t>
  </si>
  <si>
    <t xml:space="preserve">2019-20 </t>
  </si>
  <si>
    <t>(Dec-15)</t>
  </si>
  <si>
    <t>(Oct-15)</t>
  </si>
  <si>
    <t>2x25.5</t>
  </si>
  <si>
    <t>25.10.11</t>
  </si>
  <si>
    <t>10.12.13</t>
  </si>
  <si>
    <t>26.03.14</t>
  </si>
  <si>
    <t>(03/2015)</t>
  </si>
  <si>
    <t>(01/2014)</t>
  </si>
  <si>
    <t>(04/15)</t>
  </si>
  <si>
    <t>(12/14)</t>
  </si>
  <si>
    <t>Summary- Units Ordered</t>
  </si>
  <si>
    <t>Total- Units Ordered</t>
  </si>
  <si>
    <t>Under Execution Total (Units Ordered):</t>
  </si>
  <si>
    <t>Total:  (12th Plan &amp; Beyond)</t>
  </si>
  <si>
    <t>Shahpurkandi (PSPCL)</t>
  </si>
  <si>
    <t>Shongtom Karcham (HPPCL)</t>
  </si>
  <si>
    <t>Koyna Left Bank (WRDMah)</t>
  </si>
  <si>
    <t>Vyasi (UJVNL)</t>
  </si>
  <si>
    <t>Baglihar- II (JKPDC</t>
  </si>
  <si>
    <r>
      <t xml:space="preserve">Bhawani Barrage II </t>
    </r>
    <r>
      <rPr>
        <sz val="10"/>
        <color indexed="8"/>
        <rFont val="Times New Roman"/>
        <family val="1"/>
      </rPr>
      <t>(TANGEDCO)</t>
    </r>
  </si>
  <si>
    <r>
      <t xml:space="preserve">Bhawani Barrage  III </t>
    </r>
    <r>
      <rPr>
        <sz val="10"/>
        <color indexed="8"/>
        <rFont val="Times New Roman"/>
        <family val="1"/>
      </rPr>
      <t>(TANGEDCO)</t>
    </r>
  </si>
  <si>
    <t>Myntdu (MeECL)</t>
  </si>
  <si>
    <t>Budhil (LANCO Green Power)</t>
  </si>
  <si>
    <t>Chujachen (Gati Infrastructure)</t>
  </si>
  <si>
    <t>Lower Jurala (TSGENCO)</t>
  </si>
  <si>
    <t>Shrinagar (AHPC)</t>
  </si>
  <si>
    <t>Jorethang Loop (DANS Energy)</t>
  </si>
  <si>
    <t>Uhl-III (BVPCL)</t>
  </si>
  <si>
    <t>Kashang -I (HPPCL)</t>
  </si>
  <si>
    <t>Kashang -II &amp; III (HPPCL)</t>
  </si>
  <si>
    <t>Sainj (HPPCL)</t>
  </si>
  <si>
    <t>Swara Kuddu (HPPCL)</t>
  </si>
  <si>
    <t>Nagarujana Sagar TR (APGENCO)</t>
  </si>
  <si>
    <t>Pulichintala (TSGENCO)</t>
  </si>
  <si>
    <t>Pallivasal (KSEB)</t>
  </si>
  <si>
    <t>Thottiyar (KSEB)</t>
  </si>
  <si>
    <t>New Umtru (MePGCL)</t>
  </si>
  <si>
    <t>Sorang (Himachal Sorang Power)</t>
  </si>
  <si>
    <t>Tidong-I (NSL Power)</t>
  </si>
  <si>
    <t>Phata Byung (LANCO)</t>
  </si>
  <si>
    <t>Singoli Bhatwari (L&amp;T)</t>
  </si>
  <si>
    <t>Maheshwar (SMHPCL)</t>
  </si>
  <si>
    <t>Teesta St. VI (LANCO)</t>
  </si>
  <si>
    <t>Bhasmey (GATI Infrstructure)</t>
  </si>
  <si>
    <t>Rangit-IV (JAL Power)</t>
  </si>
  <si>
    <t>Tashiding (Shiga)</t>
  </si>
  <si>
    <t>Tangnu Romai- I (NSL Power)</t>
  </si>
  <si>
    <t>Tangnu Romai- I</t>
  </si>
  <si>
    <t>Tidong-I, (H.P.)</t>
  </si>
  <si>
    <t>Tangnu Romai- I, (H.P.)</t>
  </si>
  <si>
    <t>Chanju-I, (H.P.)</t>
  </si>
  <si>
    <t>Rangit-IV, (Sikkim)</t>
  </si>
  <si>
    <t>Bhasmey, (Sikkim)</t>
  </si>
  <si>
    <t>Teesta St. VI, (Sikkim)</t>
  </si>
  <si>
    <t>Tashiding, (Sikkim)</t>
  </si>
  <si>
    <t>Rongnichu, (Sikkim)</t>
  </si>
  <si>
    <t>Dikchu, (Sikkim)</t>
  </si>
  <si>
    <t>Gongri, (Ar. Pradesh)</t>
  </si>
  <si>
    <t>Rangit-II, (Sikkim)</t>
  </si>
  <si>
    <t>Bajoli Holi, (H.P.)</t>
  </si>
  <si>
    <t>Ratle (Ratle Hydro)</t>
  </si>
  <si>
    <t xml:space="preserve">Bajoli  Holi (GMR)
</t>
  </si>
  <si>
    <t>Chanju-I (IA Energy)</t>
  </si>
  <si>
    <t>Dikchu (Dikchu)</t>
  </si>
  <si>
    <t>Rangit-II (Sikkim Hydro Power)</t>
  </si>
  <si>
    <t>Rongnichu (Madhya Bharat Power)</t>
  </si>
  <si>
    <t>Panan (Himagiri Hydro Energy)</t>
  </si>
  <si>
    <t>Gongri (Dirang Energy)</t>
  </si>
  <si>
    <t>Ar. Pr./Asm.</t>
  </si>
  <si>
    <t>Total - Under Execution:</t>
  </si>
  <si>
    <t>04.09.2001</t>
  </si>
  <si>
    <t>24.06.2004</t>
  </si>
  <si>
    <t>(Mar-16)</t>
  </si>
  <si>
    <t>(Jan-16)</t>
  </si>
  <si>
    <t>(Feb-16)</t>
  </si>
  <si>
    <t>2016-18</t>
  </si>
  <si>
    <t xml:space="preserve">2016-17 </t>
  </si>
  <si>
    <t>Under Construction                   (12th plan &amp; Beyond)</t>
  </si>
  <si>
    <r>
      <t xml:space="preserve">2020-21 </t>
    </r>
    <r>
      <rPr>
        <b/>
        <sz val="11"/>
        <color indexed="8"/>
        <rFont val="Cambria"/>
        <family val="1"/>
      </rPr>
      <t>*R</t>
    </r>
  </si>
  <si>
    <r>
      <t>9</t>
    </r>
    <r>
      <rPr>
        <b/>
        <vertAlign val="superscript"/>
        <sz val="10"/>
        <rFont val="Microsoft Sans Serif"/>
        <family val="2"/>
      </rPr>
      <t>*P</t>
    </r>
  </si>
  <si>
    <t>Works on the project yet to start for want of Financial Closure.</t>
  </si>
  <si>
    <t>Teesta St. III, (Sikkim) (*)</t>
  </si>
  <si>
    <r>
      <t xml:space="preserve">2019-20 </t>
    </r>
    <r>
      <rPr>
        <b/>
        <sz val="11"/>
        <color indexed="8"/>
        <rFont val="Cambria"/>
        <family val="1"/>
      </rPr>
      <t>*R</t>
    </r>
  </si>
  <si>
    <r>
      <t xml:space="preserve">2017-18 </t>
    </r>
    <r>
      <rPr>
        <b/>
        <sz val="11"/>
        <color indexed="8"/>
        <rFont val="Cambria"/>
        <family val="1"/>
      </rPr>
      <t>*R</t>
    </r>
  </si>
  <si>
    <r>
      <t xml:space="preserve">2021-22 </t>
    </r>
    <r>
      <rPr>
        <b/>
        <sz val="11"/>
        <color indexed="8"/>
        <rFont val="Cambria"/>
        <family val="1"/>
      </rPr>
      <t>*R</t>
    </r>
  </si>
  <si>
    <r>
      <t xml:space="preserve">2018-19 </t>
    </r>
    <r>
      <rPr>
        <b/>
        <sz val="11"/>
        <color indexed="8"/>
        <rFont val="Cambria"/>
        <family val="1"/>
      </rPr>
      <t>*R</t>
    </r>
  </si>
  <si>
    <r>
      <t xml:space="preserve">2019-20 </t>
    </r>
    <r>
      <rPr>
        <b/>
        <sz val="11"/>
        <color indexed="8"/>
        <rFont val="Cambria"/>
        <family val="1"/>
      </rPr>
      <t>*A</t>
    </r>
  </si>
  <si>
    <t>Ar. Pr./Assam</t>
  </si>
  <si>
    <t>Total Commissioned 2015-16</t>
  </si>
  <si>
    <t>Central Sector Totals:</t>
  </si>
  <si>
    <t>State Sector Totals:</t>
  </si>
  <si>
    <t>Private Sector Totals:</t>
  </si>
  <si>
    <t>to be deleted</t>
  </si>
  <si>
    <t>Cumm.</t>
  </si>
  <si>
    <t>since</t>
  </si>
  <si>
    <t>Mar,16</t>
  </si>
  <si>
    <t>Inception</t>
  </si>
  <si>
    <t>(Feb/2013)</t>
  </si>
  <si>
    <t>(Jun-16)</t>
  </si>
  <si>
    <t>Tehri PSP  (THDC),</t>
  </si>
  <si>
    <t>936.23</t>
  </si>
  <si>
    <t>2285.81</t>
  </si>
  <si>
    <t>222.00</t>
  </si>
  <si>
    <t>284.69</t>
  </si>
  <si>
    <t>150.02</t>
  </si>
  <si>
    <t>Teesta St. III</t>
  </si>
  <si>
    <t>295.09</t>
  </si>
  <si>
    <t>(Mar-15)</t>
  </si>
  <si>
    <t>Sub-total:Private Sector</t>
  </si>
  <si>
    <t>Figures in Crores</t>
  </si>
  <si>
    <t>for  12th Plan &amp; beyond</t>
  </si>
  <si>
    <t>Total Commissioned 2016-17</t>
  </si>
  <si>
    <t>14a</t>
  </si>
  <si>
    <t>14b</t>
  </si>
  <si>
    <r>
      <t>21</t>
    </r>
    <r>
      <rPr>
        <b/>
        <vertAlign val="superscript"/>
        <sz val="10"/>
        <color indexed="8"/>
        <rFont val="Microsoft Sans Serif"/>
        <family val="2"/>
      </rPr>
      <t>*P</t>
    </r>
  </si>
  <si>
    <t>Kashang-I (HPPCL)</t>
  </si>
  <si>
    <t>Baglihar-II (JKPDC)</t>
  </si>
  <si>
    <t>Myntdu, (MeECL)</t>
  </si>
  <si>
    <t>T.N. (TANGEDCO)</t>
  </si>
  <si>
    <t>Budhil (Lanco Green Power)</t>
  </si>
  <si>
    <t>Chujachen (Gati Infrastruc.)</t>
  </si>
  <si>
    <t>Jorethang Loop(DANS Ener)</t>
  </si>
  <si>
    <r>
      <t>17</t>
    </r>
    <r>
      <rPr>
        <b/>
        <vertAlign val="superscript"/>
        <sz val="9"/>
        <rFont val="Microsoft Sans Serif"/>
        <family val="2"/>
      </rPr>
      <t>*P</t>
    </r>
  </si>
  <si>
    <r>
      <t>9</t>
    </r>
    <r>
      <rPr>
        <b/>
        <vertAlign val="superscript"/>
        <sz val="10"/>
        <color indexed="8"/>
        <rFont val="Microsoft Sans Serif"/>
        <family val="2"/>
      </rPr>
      <t>*P</t>
    </r>
  </si>
  <si>
    <r>
      <t>13</t>
    </r>
    <r>
      <rPr>
        <b/>
        <vertAlign val="superscript"/>
        <sz val="10"/>
        <color indexed="8"/>
        <rFont val="Microsoft Sans Serif"/>
        <family val="2"/>
      </rPr>
      <t>*P</t>
    </r>
  </si>
  <si>
    <t>(Aug-16)</t>
  </si>
  <si>
    <t>(Jul-16)</t>
  </si>
  <si>
    <t>4x9</t>
  </si>
  <si>
    <t>08.10.12</t>
  </si>
  <si>
    <t>Jaldhaka (WBSEDCL)</t>
  </si>
  <si>
    <r>
      <t>17</t>
    </r>
    <r>
      <rPr>
        <b/>
        <vertAlign val="superscript"/>
        <sz val="10"/>
        <rFont val="Microsoft Sans Serif"/>
        <family val="2"/>
      </rPr>
      <t>*P</t>
    </r>
  </si>
  <si>
    <t>Jaldhaka , West Bengal</t>
  </si>
  <si>
    <t>Kashang -II &amp; III (H.P.)</t>
  </si>
  <si>
    <t>1X65</t>
  </si>
  <si>
    <r>
      <t>17</t>
    </r>
    <r>
      <rPr>
        <b/>
        <vertAlign val="superscript"/>
        <sz val="10"/>
        <rFont val="Microsoft Sans Serif"/>
        <family val="2"/>
      </rPr>
      <t>*</t>
    </r>
    <r>
      <rPr>
        <b/>
        <vertAlign val="superscript"/>
        <sz val="11"/>
        <rFont val="Microsoft Sans Serif"/>
        <family val="2"/>
      </rPr>
      <t>P</t>
    </r>
  </si>
  <si>
    <t>(Feb-12)</t>
  </si>
  <si>
    <t>(Apr-16)</t>
  </si>
  <si>
    <r>
      <t>-</t>
    </r>
    <r>
      <rPr>
        <b/>
        <sz val="11"/>
        <color indexed="8"/>
        <rFont val="Arial Black"/>
        <family val="2"/>
      </rPr>
      <t xml:space="preserve"> 17 -</t>
    </r>
  </si>
  <si>
    <r>
      <rPr>
        <b/>
        <sz val="11"/>
        <color indexed="8"/>
        <rFont val="Arial Black"/>
        <family val="2"/>
      </rPr>
      <t>- 18 -</t>
    </r>
  </si>
  <si>
    <r>
      <rPr>
        <b/>
        <sz val="11"/>
        <rFont val="Arial Black"/>
        <family val="2"/>
      </rPr>
      <t>-43-</t>
    </r>
  </si>
  <si>
    <r>
      <rPr>
        <b/>
        <sz val="11"/>
        <rFont val="Arial Black"/>
        <family val="2"/>
      </rPr>
      <t>- 44-</t>
    </r>
  </si>
  <si>
    <r>
      <rPr>
        <b/>
        <sz val="11"/>
        <rFont val="Arial Black"/>
        <family val="2"/>
      </rPr>
      <t>- 45 -</t>
    </r>
  </si>
  <si>
    <t>- 47-</t>
  </si>
  <si>
    <t>- 46 -</t>
  </si>
  <si>
    <t>CHAPTER 9</t>
  </si>
  <si>
    <r>
      <t>2017-18</t>
    </r>
    <r>
      <rPr>
        <b/>
        <sz val="11"/>
        <color indexed="8"/>
        <rFont val="Cambria"/>
        <family val="1"/>
      </rPr>
      <t xml:space="preserve"> *S</t>
    </r>
  </si>
  <si>
    <t xml:space="preserve">2017-18 </t>
  </si>
  <si>
    <r>
      <t>2016-18</t>
    </r>
    <r>
      <rPr>
        <b/>
        <sz val="11"/>
        <color indexed="8"/>
        <rFont val="Cambria"/>
        <family val="1"/>
      </rPr>
      <t xml:space="preserve"> *S</t>
    </r>
  </si>
  <si>
    <r>
      <t xml:space="preserve">2017-19 </t>
    </r>
    <r>
      <rPr>
        <b/>
        <sz val="11"/>
        <color indexed="8"/>
        <rFont val="Cambria"/>
        <family val="1"/>
      </rPr>
      <t>*R</t>
    </r>
  </si>
  <si>
    <r>
      <t xml:space="preserve">2021-22 </t>
    </r>
    <r>
      <rPr>
        <b/>
        <sz val="11"/>
        <color indexed="8"/>
        <rFont val="Cambria"/>
        <family val="1"/>
      </rPr>
      <t>*AE</t>
    </r>
  </si>
  <si>
    <r>
      <t xml:space="preserve">2020-21 </t>
    </r>
    <r>
      <rPr>
        <b/>
        <sz val="11"/>
        <color indexed="8"/>
        <rFont val="Cambria"/>
        <family val="1"/>
      </rPr>
      <t>*AE</t>
    </r>
  </si>
  <si>
    <r>
      <t>Legends: *C-Critical; *P-Partialy Commissioned ; *R-Subject to Re-Start of Works; *A-Subject to Active Start of works ; *AE-Subject to Active Start &amp; Award of E&amp;M Works;</t>
    </r>
    <r>
      <rPr>
        <sz val="11"/>
        <color indexed="8"/>
        <rFont val="Arial Narrow"/>
        <family val="2"/>
      </rPr>
      <t xml:space="preserve"> # :-</t>
    </r>
    <r>
      <rPr>
        <b/>
        <sz val="10"/>
        <color indexed="8"/>
        <rFont val="Arial Narrow"/>
        <family val="2"/>
      </rPr>
      <t>Outside from the 12th Plan Programme, *S-Programme of 2016-17, however Slipping to 2017-18.</t>
    </r>
  </si>
  <si>
    <t>Total:  (12th Plan) #</t>
  </si>
  <si>
    <t>Total 'A': 12th Plan (Comm. + Under Execution # )</t>
  </si>
  <si>
    <t>(09/2015)</t>
  </si>
  <si>
    <t>6257.00</t>
  </si>
  <si>
    <t>(09/2013)</t>
  </si>
  <si>
    <t>(Oct-16)</t>
  </si>
  <si>
    <t>(Nov-16)</t>
  </si>
  <si>
    <r>
      <t>(</t>
    </r>
    <r>
      <rPr>
        <sz val="9"/>
        <rFont val="Arial"/>
        <family val="2"/>
      </rPr>
      <t>Oct</t>
    </r>
    <r>
      <rPr>
        <sz val="10"/>
        <rFont val="Arial"/>
        <family val="2"/>
      </rPr>
      <t>-16)</t>
    </r>
  </si>
  <si>
    <t>(01/16)</t>
  </si>
  <si>
    <t>(Dec-16)</t>
  </si>
  <si>
    <t>(Mar-13)</t>
  </si>
  <si>
    <t>Lower Kalnai</t>
  </si>
  <si>
    <t>2x24</t>
  </si>
  <si>
    <t xml:space="preserve">Parnai </t>
  </si>
  <si>
    <t>3x12.5</t>
  </si>
  <si>
    <t>13965.00</t>
  </si>
  <si>
    <t>(04/2008)</t>
  </si>
  <si>
    <t>(May-16)</t>
  </si>
  <si>
    <t>2205.00</t>
  </si>
  <si>
    <t>(06/2016)</t>
  </si>
  <si>
    <t>@</t>
  </si>
  <si>
    <t>Financial Status of  H.E. Projects 12th Plan and Beyond</t>
  </si>
  <si>
    <r>
      <t xml:space="preserve">Kashang -II &amp; III </t>
    </r>
    <r>
      <rPr>
        <b/>
        <sz val="10"/>
        <rFont val="Arial Narrow"/>
        <family val="2"/>
      </rPr>
      <t>@</t>
    </r>
  </si>
  <si>
    <t>Commissioned during 2016-17 (Upto 31.12.2016)</t>
  </si>
  <si>
    <t>Total (i) 12th Plan-Commissioned (up to 31.12.2016)</t>
  </si>
  <si>
    <t xml:space="preserve">25.10.11 </t>
  </si>
  <si>
    <t>16.08.13</t>
  </si>
  <si>
    <t>21.10.13</t>
  </si>
  <si>
    <t>2020-21</t>
  </si>
  <si>
    <t>Parnai (JKSPDC)</t>
  </si>
  <si>
    <t>Lower Kalnai (JKSPDC)</t>
  </si>
  <si>
    <t>30.01.09</t>
  </si>
  <si>
    <t>16.10.96</t>
  </si>
  <si>
    <t>13.07.2009</t>
  </si>
  <si>
    <t>16.03.2000</t>
  </si>
  <si>
    <t>07.07.1998</t>
  </si>
  <si>
    <r>
      <t>27</t>
    </r>
    <r>
      <rPr>
        <b/>
        <vertAlign val="superscript"/>
        <sz val="10"/>
        <rFont val="Microsoft Sans Serif"/>
        <family val="2"/>
      </rPr>
      <t>*P</t>
    </r>
  </si>
  <si>
    <t>11.12.1992</t>
  </si>
  <si>
    <t>24.12.2010</t>
  </si>
  <si>
    <r>
      <t>27</t>
    </r>
    <r>
      <rPr>
        <b/>
        <vertAlign val="superscript"/>
        <sz val="9"/>
        <rFont val="Microsoft Sans Serif"/>
        <family val="2"/>
      </rPr>
      <t>*P</t>
    </r>
  </si>
  <si>
    <t>17.05.2013</t>
  </si>
  <si>
    <t>25.10.2013</t>
  </si>
  <si>
    <t>16.08.2013</t>
  </si>
  <si>
    <t>Total : Commissioned (up to Dec'16)</t>
  </si>
  <si>
    <t>Total : Commissioned 12th Plan (up to Dec'16)</t>
  </si>
  <si>
    <t>Total : Commnd. 12th Plan (upto Dec '16)</t>
  </si>
  <si>
    <t>22.08.2014</t>
  </si>
  <si>
    <t>12.09.2013</t>
  </si>
  <si>
    <t>21.10.2013</t>
  </si>
  <si>
    <t>Parnai (JKSPDC) J&amp;K</t>
  </si>
  <si>
    <t>Lower Kalnai (JKSPDC) J&amp;K</t>
  </si>
  <si>
    <t>20.02.15</t>
  </si>
  <si>
    <t>('Dec-16)</t>
  </si>
  <si>
    <r>
      <t xml:space="preserve">2017-18 </t>
    </r>
    <r>
      <rPr>
        <b/>
        <sz val="11"/>
        <color indexed="8"/>
        <rFont val="Cambria"/>
        <family val="1"/>
      </rPr>
      <t>*S</t>
    </r>
  </si>
  <si>
    <t xml:space="preserve"># includes out of Programme Jaldakha HEP U#1-9MW, State Sector commissioned in 2012-13. </t>
  </si>
  <si>
    <t>Out of Programme Commissioning #</t>
  </si>
  <si>
    <t>Outside 12th plan programme</t>
  </si>
  <si>
    <t xml:space="preserve">Jaldhaka (WBSEDCL)
</t>
  </si>
  <si>
    <r>
      <t>Legends: *C-Critical; *P-Partialy Commissioned ; *R-Subject to Re-Start of Works; *A-Subject to Active Start of works ;  *AE-Subject to Active Start &amp; Award of E&amp;M Works;</t>
    </r>
    <r>
      <rPr>
        <sz val="11"/>
        <color indexed="8"/>
        <rFont val="Arial Narrow"/>
        <family val="2"/>
      </rPr>
      <t xml:space="preserve"> # :-</t>
    </r>
    <r>
      <rPr>
        <b/>
        <sz val="10"/>
        <color indexed="8"/>
        <rFont val="Arial Narrow"/>
        <family val="2"/>
      </rPr>
      <t>Outside the 12th Plan Programme, *S-Programme of 2016-17, however Slipping to 2017-18. @ Financial Figures are shared by Kashang-I &amp; Kashang-II &amp; III HEPs.</t>
    </r>
  </si>
  <si>
    <t>Teesta St. III (Teesta Urja)</t>
  </si>
  <si>
    <t>Outside 12th Plan programme</t>
  </si>
  <si>
    <r>
      <t>16</t>
    </r>
    <r>
      <rPr>
        <b/>
        <vertAlign val="superscript"/>
        <sz val="9"/>
        <rFont val="Microsoft Sans Serif"/>
        <family val="2"/>
      </rPr>
      <t>*P</t>
    </r>
  </si>
  <si>
    <t>#</t>
  </si>
  <si>
    <r>
      <t>16</t>
    </r>
    <r>
      <rPr>
        <b/>
        <vertAlign val="superscript"/>
        <sz val="10"/>
        <rFont val="Microsoft Sans Serif"/>
        <family val="2"/>
      </rPr>
      <t>*P</t>
    </r>
  </si>
  <si>
    <t>Outside 12th Plan Programme</t>
  </si>
  <si>
    <t>14</t>
  </si>
  <si>
    <r>
      <t>27</t>
    </r>
    <r>
      <rPr>
        <b/>
        <vertAlign val="superscript"/>
        <sz val="11"/>
        <rFont val="Microsoft Sans Serif"/>
        <family val="2"/>
      </rPr>
      <t>*P</t>
    </r>
  </si>
  <si>
    <t>Sub-total SS BHEL</t>
  </si>
  <si>
    <t>Sub-total CS Other units</t>
  </si>
  <si>
    <t>Sub-total CS BHEL</t>
  </si>
  <si>
    <t>Sub-total SS Other units</t>
  </si>
  <si>
    <r>
      <t>10</t>
    </r>
    <r>
      <rPr>
        <b/>
        <vertAlign val="superscript"/>
        <sz val="10"/>
        <rFont val="Microsoft Sans Serif"/>
        <family val="2"/>
      </rPr>
      <t>*</t>
    </r>
    <r>
      <rPr>
        <b/>
        <vertAlign val="superscript"/>
        <sz val="11"/>
        <rFont val="Microsoft Sans Serif"/>
        <family val="2"/>
      </rPr>
      <t>P</t>
    </r>
  </si>
  <si>
    <t>16</t>
  </si>
  <si>
    <t>18</t>
  </si>
  <si>
    <t>Comm. Outside 12th Plan</t>
  </si>
  <si>
    <t>Commissioned-12th Plan</t>
  </si>
  <si>
    <t>9a</t>
  </si>
  <si>
    <t>9b</t>
  </si>
  <si>
    <t>13a</t>
  </si>
  <si>
    <t>13b</t>
  </si>
  <si>
    <t>16a</t>
  </si>
  <si>
    <t>16b</t>
  </si>
  <si>
    <r>
      <t>20</t>
    </r>
    <r>
      <rPr>
        <b/>
        <vertAlign val="superscript"/>
        <sz val="10"/>
        <color indexed="8"/>
        <rFont val="Microsoft Sans Serif"/>
        <family val="2"/>
      </rPr>
      <t>*P</t>
    </r>
  </si>
  <si>
    <r>
      <t xml:space="preserve">2020-21 </t>
    </r>
    <r>
      <rPr>
        <b/>
        <sz val="11"/>
        <color indexed="8"/>
        <rFont val="Cambria"/>
        <family val="1"/>
      </rPr>
      <t>*A</t>
    </r>
  </si>
  <si>
    <t>Indrasagar Polavaram (PPA)</t>
  </si>
  <si>
    <r>
      <t>Legends: *C-Critical; *P-Partialy Commissioned ; *R-Subject to Re-Start of Works; *A-Subject to Active Start of works ; *AE-Subject to Active Start &amp; Award of E&amp;M Works;</t>
    </r>
    <r>
      <rPr>
        <sz val="10"/>
        <color indexed="8"/>
        <rFont val="Arial Narrow"/>
        <family val="2"/>
      </rPr>
      <t xml:space="preserve"> # :-</t>
    </r>
    <r>
      <rPr>
        <b/>
        <sz val="10"/>
        <color indexed="8"/>
        <rFont val="Arial Narrow"/>
        <family val="2"/>
      </rPr>
      <t xml:space="preserve">Outside from the 12th Plan Programme, *S-Programme of 2016-17, however Slipping to 2017-18. </t>
    </r>
  </si>
  <si>
    <t>-41-</t>
  </si>
  <si>
    <r>
      <rPr>
        <b/>
        <sz val="11"/>
        <color indexed="8"/>
        <rFont val="Arial Black"/>
        <family val="2"/>
      </rPr>
      <t>-42-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</si>
</sst>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_)"/>
    <numFmt numFmtId="166" formatCode="0.00;[Red]0.00"/>
  </numFmts>
  <fonts count="78">
    <font>
      <sz val="10"/>
      <name val="Arial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u/>
      <sz val="12"/>
      <color indexed="8"/>
      <name val="Times New Roman"/>
      <family val="1"/>
    </font>
    <font>
      <b/>
      <u/>
      <sz val="11"/>
      <color indexed="8"/>
      <name val="Times New Roman"/>
      <family val="1"/>
    </font>
    <font>
      <sz val="11"/>
      <name val="Times New Roman"/>
      <family val="1"/>
    </font>
    <font>
      <u/>
      <sz val="10"/>
      <color indexed="12"/>
      <name val="Arial"/>
      <family val="2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u/>
      <sz val="11"/>
      <color indexed="8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b/>
      <sz val="11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indexed="8"/>
      <name val="Arial Narrow"/>
      <family val="2"/>
    </font>
    <font>
      <b/>
      <u/>
      <sz val="11"/>
      <name val="Arial Narrow"/>
      <family val="2"/>
    </font>
    <font>
      <b/>
      <u/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11"/>
      <color indexed="8"/>
      <name val="Arial Narrow"/>
      <family val="2"/>
    </font>
    <font>
      <b/>
      <u/>
      <sz val="10"/>
      <name val="Arial Narrow"/>
      <family val="2"/>
    </font>
    <font>
      <sz val="10"/>
      <color theme="3" tint="0.39997558519241921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u/>
      <sz val="14"/>
      <name val="Times New Roman"/>
      <family val="1"/>
    </font>
    <font>
      <sz val="11"/>
      <color rgb="FFFF0000"/>
      <name val="Times New Roman"/>
      <family val="1"/>
    </font>
    <font>
      <sz val="10"/>
      <color indexed="8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Microsoft Sans Serif"/>
      <family val="2"/>
    </font>
    <font>
      <sz val="10"/>
      <color indexed="10"/>
      <name val="Microsoft Sans Serif"/>
      <family val="2"/>
    </font>
    <font>
      <b/>
      <sz val="11"/>
      <color indexed="8"/>
      <name val="Microsoft Sans Serif"/>
      <family val="2"/>
    </font>
    <font>
      <b/>
      <sz val="10"/>
      <name val="Microsoft Sans Serif"/>
      <family val="2"/>
    </font>
    <font>
      <sz val="11"/>
      <color indexed="8"/>
      <name val="Microsoft Sans Serif"/>
      <family val="2"/>
    </font>
    <font>
      <b/>
      <sz val="11"/>
      <name val="Arial"/>
      <family val="2"/>
    </font>
    <font>
      <b/>
      <sz val="12"/>
      <color indexed="8"/>
      <name val="Microsoft Sans Serif"/>
      <family val="2"/>
    </font>
    <font>
      <b/>
      <sz val="10"/>
      <color indexed="8"/>
      <name val="Arial"/>
      <family val="2"/>
    </font>
    <font>
      <b/>
      <sz val="11"/>
      <color indexed="8"/>
      <name val="Cambria"/>
      <family val="1"/>
    </font>
    <font>
      <b/>
      <sz val="12"/>
      <color indexed="8"/>
      <name val="Cambria"/>
      <family val="1"/>
    </font>
    <font>
      <sz val="11"/>
      <color indexed="8"/>
      <name val="Cambria"/>
      <family val="1"/>
    </font>
    <font>
      <sz val="12"/>
      <color indexed="8"/>
      <name val="Cambria"/>
      <family val="1"/>
    </font>
    <font>
      <sz val="12"/>
      <name val="Cambria"/>
      <family val="1"/>
    </font>
    <font>
      <b/>
      <vertAlign val="superscript"/>
      <sz val="10"/>
      <name val="Microsoft Sans Serif"/>
      <family val="2"/>
    </font>
    <font>
      <b/>
      <vertAlign val="superscript"/>
      <sz val="11"/>
      <name val="Microsoft Sans Serif"/>
      <family val="2"/>
    </font>
    <font>
      <b/>
      <sz val="10"/>
      <color indexed="8"/>
      <name val="Microsoft Sans Serif"/>
      <family val="2"/>
    </font>
    <font>
      <b/>
      <vertAlign val="superscript"/>
      <sz val="10"/>
      <color indexed="8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4"/>
      <name val="Arial Narrow"/>
      <family val="2"/>
    </font>
    <font>
      <sz val="11"/>
      <name val="Arial"/>
      <family val="2"/>
    </font>
    <font>
      <b/>
      <sz val="14"/>
      <color rgb="FFFF0000"/>
      <name val="Arial Narrow"/>
      <family val="2"/>
    </font>
    <font>
      <b/>
      <sz val="11"/>
      <color rgb="FFFF0000"/>
      <name val="Arial Narrow"/>
      <family val="2"/>
    </font>
    <font>
      <sz val="10"/>
      <color rgb="FFFF0000"/>
      <name val="Arial"/>
      <family val="2"/>
    </font>
    <font>
      <b/>
      <u/>
      <sz val="10"/>
      <color rgb="FFFF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  <font>
      <sz val="9"/>
      <color rgb="FFFF0000"/>
      <name val="Arial"/>
      <family val="2"/>
    </font>
    <font>
      <sz val="11"/>
      <color rgb="FFFF0000"/>
      <name val="Arial"/>
      <family val="2"/>
    </font>
    <font>
      <sz val="9"/>
      <name val="Microsoft Sans Serif"/>
      <family val="2"/>
    </font>
    <font>
      <b/>
      <vertAlign val="superscript"/>
      <sz val="9"/>
      <name val="Microsoft Sans Serif"/>
      <family val="2"/>
    </font>
    <font>
      <b/>
      <sz val="11"/>
      <color indexed="8"/>
      <name val="Arial Black"/>
      <family val="2"/>
    </font>
    <font>
      <b/>
      <sz val="11"/>
      <name val="Arial Black"/>
      <family val="2"/>
    </font>
    <font>
      <sz val="11"/>
      <color indexed="8"/>
      <name val="Arial Narrow"/>
      <family val="2"/>
    </font>
    <font>
      <b/>
      <i/>
      <sz val="10"/>
      <name val="Microsoft Sans Serif"/>
      <family val="2"/>
    </font>
    <font>
      <i/>
      <sz val="11"/>
      <name val="Times New Roman"/>
      <family val="1"/>
    </font>
    <font>
      <i/>
      <sz val="10"/>
      <name val="Times New Roman"/>
      <family val="1"/>
    </font>
    <font>
      <sz val="8"/>
      <name val="ariel narrow"/>
    </font>
    <font>
      <sz val="9"/>
      <color indexed="8"/>
      <name val="Microsoft Sans Serif"/>
      <family val="2"/>
    </font>
    <font>
      <i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32" fillId="0" borderId="0"/>
  </cellStyleXfs>
  <cellXfs count="877">
    <xf numFmtId="0" fontId="0" fillId="0" borderId="0" xfId="0"/>
    <xf numFmtId="2" fontId="2" fillId="0" borderId="0" xfId="0" applyNumberFormat="1" applyFont="1" applyAlignment="1">
      <alignment vertical="top"/>
    </xf>
    <xf numFmtId="2" fontId="3" fillId="0" borderId="1" xfId="0" applyNumberFormat="1" applyFont="1" applyBorder="1" applyAlignment="1">
      <alignment vertical="top"/>
    </xf>
    <xf numFmtId="2" fontId="3" fillId="0" borderId="1" xfId="0" applyNumberFormat="1" applyFont="1" applyBorder="1" applyAlignment="1">
      <alignment horizontal="center" vertical="top"/>
    </xf>
    <xf numFmtId="2" fontId="3" fillId="0" borderId="0" xfId="0" applyNumberFormat="1" applyFont="1" applyAlignment="1">
      <alignment vertical="top"/>
    </xf>
    <xf numFmtId="2" fontId="3" fillId="0" borderId="2" xfId="0" applyNumberFormat="1" applyFont="1" applyBorder="1" applyAlignment="1">
      <alignment vertical="top"/>
    </xf>
    <xf numFmtId="2" fontId="3" fillId="0" borderId="2" xfId="0" applyNumberFormat="1" applyFont="1" applyBorder="1" applyAlignment="1">
      <alignment horizontal="center" vertical="top"/>
    </xf>
    <xf numFmtId="2" fontId="1" fillId="0" borderId="0" xfId="0" applyNumberFormat="1" applyFont="1" applyAlignment="1">
      <alignment vertical="top"/>
    </xf>
    <xf numFmtId="2" fontId="4" fillId="0" borderId="0" xfId="0" applyNumberFormat="1" applyFont="1" applyBorder="1" applyAlignment="1">
      <alignment vertical="top"/>
    </xf>
    <xf numFmtId="2" fontId="1" fillId="0" borderId="0" xfId="0" applyNumberFormat="1" applyFont="1" applyBorder="1" applyAlignment="1">
      <alignment horizontal="center" vertical="top"/>
    </xf>
    <xf numFmtId="2" fontId="3" fillId="0" borderId="0" xfId="0" applyNumberFormat="1" applyFont="1" applyBorder="1" applyAlignment="1">
      <alignment vertical="top"/>
    </xf>
    <xf numFmtId="2" fontId="3" fillId="0" borderId="0" xfId="0" applyNumberFormat="1" applyFont="1" applyBorder="1" applyAlignment="1">
      <alignment horizontal="center" vertical="top"/>
    </xf>
    <xf numFmtId="2" fontId="5" fillId="0" borderId="0" xfId="0" applyNumberFormat="1" applyFont="1" applyAlignment="1">
      <alignment horizontal="center" vertical="top"/>
    </xf>
    <xf numFmtId="0" fontId="6" fillId="0" borderId="0" xfId="0" applyFont="1" applyAlignment="1">
      <alignment vertical="top"/>
    </xf>
    <xf numFmtId="2" fontId="2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2" fontId="6" fillId="0" borderId="0" xfId="0" applyNumberFormat="1" applyFont="1" applyAlignment="1">
      <alignment horizontal="center" vertical="top"/>
    </xf>
    <xf numFmtId="2" fontId="2" fillId="0" borderId="0" xfId="0" applyNumberFormat="1" applyFont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/>
    </xf>
    <xf numFmtId="2" fontId="2" fillId="0" borderId="0" xfId="0" applyNumberFormat="1" applyFont="1" applyBorder="1" applyAlignment="1">
      <alignment horizontal="center" vertical="top"/>
    </xf>
    <xf numFmtId="2" fontId="3" fillId="0" borderId="0" xfId="0" applyNumberFormat="1" applyFont="1" applyAlignment="1">
      <alignment horizontal="center" vertical="top"/>
    </xf>
    <xf numFmtId="2" fontId="2" fillId="0" borderId="0" xfId="0" applyNumberFormat="1" applyFont="1" applyAlignment="1">
      <alignment horizontal="left" vertical="top"/>
    </xf>
    <xf numFmtId="2" fontId="2" fillId="0" borderId="0" xfId="0" applyNumberFormat="1" applyFont="1" applyAlignment="1">
      <alignment vertical="top" wrapText="1"/>
    </xf>
    <xf numFmtId="2" fontId="2" fillId="0" borderId="0" xfId="0" applyNumberFormat="1" applyFont="1" applyBorder="1" applyAlignment="1">
      <alignment horizontal="center" vertical="top" wrapText="1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Fill="1" applyAlignment="1">
      <alignment horizontal="center" vertical="top"/>
    </xf>
    <xf numFmtId="2" fontId="2" fillId="0" borderId="0" xfId="0" quotePrefix="1" applyNumberFormat="1" applyFont="1" applyAlignment="1">
      <alignment horizontal="center" vertical="top"/>
    </xf>
    <xf numFmtId="2" fontId="3" fillId="0" borderId="4" xfId="0" applyNumberFormat="1" applyFont="1" applyBorder="1" applyAlignment="1">
      <alignment horizontal="center" vertical="top"/>
    </xf>
    <xf numFmtId="2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top"/>
    </xf>
    <xf numFmtId="2" fontId="2" fillId="0" borderId="0" xfId="0" applyNumberFormat="1" applyFont="1" applyFill="1" applyAlignment="1">
      <alignment horizontal="center" vertical="center"/>
    </xf>
    <xf numFmtId="49" fontId="2" fillId="0" borderId="0" xfId="0" quotePrefix="1" applyNumberFormat="1" applyFont="1" applyAlignment="1">
      <alignment horizontal="center" vertical="top"/>
    </xf>
    <xf numFmtId="2" fontId="2" fillId="0" borderId="0" xfId="0" applyNumberFormat="1" applyFont="1" applyAlignment="1">
      <alignment horizontal="left" vertical="top" wrapText="1"/>
    </xf>
    <xf numFmtId="2" fontId="2" fillId="0" borderId="0" xfId="0" applyNumberFormat="1" applyFont="1" applyBorder="1" applyAlignment="1">
      <alignment vertic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Alignment="1"/>
    <xf numFmtId="2" fontId="5" fillId="0" borderId="0" xfId="0" applyNumberFormat="1" applyFont="1" applyBorder="1" applyAlignment="1">
      <alignment horizontal="center" vertical="top"/>
    </xf>
    <xf numFmtId="2" fontId="2" fillId="0" borderId="0" xfId="0" applyNumberFormat="1" applyFont="1" applyBorder="1" applyAlignment="1">
      <alignment vertical="top" wrapText="1"/>
    </xf>
    <xf numFmtId="2" fontId="2" fillId="0" borderId="0" xfId="0" applyNumberFormat="1" applyFont="1" applyAlignment="1">
      <alignment vertical="center"/>
    </xf>
    <xf numFmtId="49" fontId="2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center" vertical="top"/>
    </xf>
    <xf numFmtId="2" fontId="8" fillId="0" borderId="0" xfId="0" applyNumberFormat="1" applyFont="1" applyAlignment="1">
      <alignment horizontal="center" vertical="top"/>
    </xf>
    <xf numFmtId="2" fontId="8" fillId="0" borderId="0" xfId="0" applyNumberFormat="1" applyFont="1" applyAlignment="1">
      <alignment vertical="top"/>
    </xf>
    <xf numFmtId="2" fontId="9" fillId="0" borderId="6" xfId="0" applyNumberFormat="1" applyFont="1" applyBorder="1" applyAlignment="1">
      <alignment horizontal="center" vertical="top"/>
    </xf>
    <xf numFmtId="0" fontId="10" fillId="0" borderId="0" xfId="0" applyFont="1"/>
    <xf numFmtId="1" fontId="9" fillId="0" borderId="4" xfId="0" applyNumberFormat="1" applyFont="1" applyFill="1" applyBorder="1" applyAlignment="1">
      <alignment horizontal="left" vertical="center"/>
    </xf>
    <xf numFmtId="2" fontId="9" fillId="0" borderId="4" xfId="0" applyNumberFormat="1" applyFont="1" applyFill="1" applyBorder="1" applyAlignment="1">
      <alignment horizontal="center" vertical="center"/>
    </xf>
    <xf numFmtId="2" fontId="9" fillId="0" borderId="4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1" fontId="9" fillId="0" borderId="4" xfId="0" applyNumberFormat="1" applyFont="1" applyFill="1" applyBorder="1" applyAlignment="1">
      <alignment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Alignment="1">
      <alignment horizontal="center" vertical="top" wrapText="1"/>
    </xf>
    <xf numFmtId="2" fontId="12" fillId="0" borderId="0" xfId="0" applyNumberFormat="1" applyFont="1" applyAlignment="1">
      <alignment horizontal="left" vertical="top" wrapText="1"/>
    </xf>
    <xf numFmtId="2" fontId="2" fillId="0" borderId="0" xfId="0" applyNumberFormat="1" applyFont="1" applyAlignment="1">
      <alignment horizontal="left"/>
    </xf>
    <xf numFmtId="2" fontId="1" fillId="0" borderId="6" xfId="0" applyNumberFormat="1" applyFont="1" applyBorder="1" applyAlignment="1">
      <alignment horizontal="center" vertical="top"/>
    </xf>
    <xf numFmtId="0" fontId="13" fillId="0" borderId="0" xfId="0" applyFont="1"/>
    <xf numFmtId="0" fontId="13" fillId="0" borderId="0" xfId="0" applyFont="1" applyAlignment="1">
      <alignment horizontal="center"/>
    </xf>
    <xf numFmtId="0" fontId="15" fillId="0" borderId="2" xfId="0" applyFont="1" applyBorder="1"/>
    <xf numFmtId="0" fontId="15" fillId="0" borderId="2" xfId="0" applyFont="1" applyBorder="1" applyAlignment="1">
      <alignment horizontal="center"/>
    </xf>
    <xf numFmtId="0" fontId="13" fillId="0" borderId="0" xfId="0" applyFont="1" applyAlignment="1">
      <alignment vertical="top"/>
    </xf>
    <xf numFmtId="2" fontId="11" fillId="0" borderId="0" xfId="0" applyNumberFormat="1" applyFont="1" applyAlignment="1">
      <alignment horizontal="center" vertical="top"/>
    </xf>
    <xf numFmtId="1" fontId="13" fillId="0" borderId="0" xfId="0" applyNumberFormat="1" applyFont="1" applyAlignment="1">
      <alignment horizontal="center"/>
    </xf>
    <xf numFmtId="2" fontId="11" fillId="0" borderId="0" xfId="0" applyNumberFormat="1" applyFont="1" applyAlignment="1">
      <alignment vertical="top" wrapText="1"/>
    </xf>
    <xf numFmtId="2" fontId="13" fillId="0" borderId="0" xfId="0" applyNumberFormat="1" applyFont="1" applyAlignment="1">
      <alignment horizontal="center"/>
    </xf>
    <xf numFmtId="2" fontId="14" fillId="0" borderId="3" xfId="0" applyNumberFormat="1" applyFont="1" applyBorder="1" applyAlignment="1" applyProtection="1">
      <alignment horizontal="center"/>
    </xf>
    <xf numFmtId="0" fontId="6" fillId="0" borderId="0" xfId="0" applyFont="1"/>
    <xf numFmtId="2" fontId="11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" vertical="top"/>
    </xf>
    <xf numFmtId="2" fontId="11" fillId="0" borderId="0" xfId="0" applyNumberFormat="1" applyFont="1" applyAlignment="1">
      <alignment vertical="center"/>
    </xf>
    <xf numFmtId="2" fontId="13" fillId="0" borderId="0" xfId="0" applyNumberFormat="1" applyFont="1" applyAlignment="1">
      <alignment vertical="top"/>
    </xf>
    <xf numFmtId="2" fontId="11" fillId="0" borderId="0" xfId="0" applyNumberFormat="1" applyFont="1" applyAlignment="1">
      <alignment vertical="top"/>
    </xf>
    <xf numFmtId="49" fontId="11" fillId="0" borderId="0" xfId="0" applyNumberFormat="1" applyFont="1" applyAlignment="1">
      <alignment horizontal="center" vertical="top"/>
    </xf>
    <xf numFmtId="1" fontId="11" fillId="0" borderId="0" xfId="0" applyNumberFormat="1" applyFont="1" applyAlignment="1">
      <alignment horizontal="center" vertical="top"/>
    </xf>
    <xf numFmtId="2" fontId="11" fillId="0" borderId="0" xfId="0" applyNumberFormat="1" applyFont="1" applyAlignment="1">
      <alignment horizontal="left" vertical="top"/>
    </xf>
    <xf numFmtId="2" fontId="11" fillId="0" borderId="0" xfId="0" applyNumberFormat="1" applyFont="1" applyAlignment="1">
      <alignment horizontal="center"/>
    </xf>
    <xf numFmtId="2" fontId="11" fillId="0" borderId="0" xfId="0" applyNumberFormat="1" applyFont="1" applyAlignment="1"/>
    <xf numFmtId="49" fontId="11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49" fontId="9" fillId="0" borderId="0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0" fontId="9" fillId="0" borderId="2" xfId="0" applyFont="1" applyBorder="1"/>
    <xf numFmtId="0" fontId="9" fillId="0" borderId="2" xfId="0" applyFont="1" applyBorder="1" applyAlignment="1">
      <alignment horizontal="center"/>
    </xf>
    <xf numFmtId="49" fontId="9" fillId="0" borderId="2" xfId="0" applyNumberFormat="1" applyFont="1" applyBorder="1" applyAlignment="1">
      <alignment horizontal="center"/>
    </xf>
    <xf numFmtId="2" fontId="9" fillId="0" borderId="2" xfId="0" applyNumberFormat="1" applyFont="1" applyBorder="1" applyAlignment="1">
      <alignment horizontal="center"/>
    </xf>
    <xf numFmtId="0" fontId="9" fillId="0" borderId="0" xfId="0" applyFont="1"/>
    <xf numFmtId="49" fontId="10" fillId="0" borderId="0" xfId="0" applyNumberFormat="1" applyFont="1" applyAlignment="1">
      <alignment horizontal="center" vertical="top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2" fontId="10" fillId="0" borderId="0" xfId="0" applyNumberFormat="1" applyFont="1" applyBorder="1" applyAlignment="1" applyProtection="1">
      <alignment horizontal="center" vertical="top"/>
    </xf>
    <xf numFmtId="2" fontId="8" fillId="0" borderId="0" xfId="0" applyNumberFormat="1" applyFont="1" applyAlignment="1">
      <alignment horizontal="center" vertical="top" wrapText="1"/>
    </xf>
    <xf numFmtId="49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2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2" fontId="10" fillId="0" borderId="0" xfId="0" applyNumberFormat="1" applyFont="1" applyBorder="1" applyAlignment="1" applyProtection="1">
      <alignment horizontal="center"/>
    </xf>
    <xf numFmtId="2" fontId="10" fillId="0" borderId="0" xfId="0" applyNumberFormat="1" applyFont="1" applyAlignment="1" applyProtection="1">
      <alignment horizontal="center" vertical="top"/>
    </xf>
    <xf numFmtId="0" fontId="10" fillId="0" borderId="0" xfId="0" applyFont="1" applyBorder="1"/>
    <xf numFmtId="2" fontId="8" fillId="0" borderId="0" xfId="0" applyNumberFormat="1" applyFont="1" applyAlignment="1">
      <alignment vertical="top" wrapText="1"/>
    </xf>
    <xf numFmtId="2" fontId="10" fillId="0" borderId="0" xfId="0" applyNumberFormat="1" applyFont="1" applyAlignment="1" applyProtection="1">
      <alignment horizontal="center"/>
    </xf>
    <xf numFmtId="2" fontId="9" fillId="0" borderId="3" xfId="0" applyNumberFormat="1" applyFont="1" applyBorder="1" applyAlignment="1" applyProtection="1">
      <alignment horizontal="center"/>
    </xf>
    <xf numFmtId="2" fontId="9" fillId="0" borderId="0" xfId="0" applyNumberFormat="1" applyFont="1" applyBorder="1" applyAlignment="1" applyProtection="1">
      <alignment horizontal="center"/>
    </xf>
    <xf numFmtId="2" fontId="8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center" vertical="top"/>
    </xf>
    <xf numFmtId="1" fontId="8" fillId="0" borderId="0" xfId="0" applyNumberFormat="1" applyFont="1" applyAlignment="1">
      <alignment horizontal="center" vertical="top"/>
    </xf>
    <xf numFmtId="0" fontId="10" fillId="0" borderId="0" xfId="0" applyFont="1" applyAlignment="1"/>
    <xf numFmtId="49" fontId="10" fillId="0" borderId="0" xfId="0" applyNumberFormat="1" applyFont="1" applyBorder="1" applyAlignment="1">
      <alignment horizontal="center"/>
    </xf>
    <xf numFmtId="2" fontId="8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/>
    </xf>
    <xf numFmtId="49" fontId="10" fillId="0" borderId="0" xfId="0" quotePrefix="1" applyNumberFormat="1" applyFont="1" applyAlignment="1">
      <alignment horizontal="center" vertical="top"/>
    </xf>
    <xf numFmtId="0" fontId="10" fillId="0" borderId="0" xfId="0" quotePrefix="1" applyFont="1" applyAlignment="1">
      <alignment horizontal="center"/>
    </xf>
    <xf numFmtId="2" fontId="8" fillId="0" borderId="0" xfId="0" applyNumberFormat="1" applyFont="1" applyAlignment="1">
      <alignment horizontal="center"/>
    </xf>
    <xf numFmtId="2" fontId="8" fillId="0" borderId="0" xfId="0" applyNumberFormat="1" applyFont="1" applyBorder="1" applyAlignment="1">
      <alignment horizontal="center"/>
    </xf>
    <xf numFmtId="49" fontId="8" fillId="0" borderId="0" xfId="0" applyNumberFormat="1" applyFont="1" applyBorder="1" applyAlignment="1">
      <alignment horizontal="center"/>
    </xf>
    <xf numFmtId="2" fontId="8" fillId="0" borderId="0" xfId="0" applyNumberFormat="1" applyFont="1" applyAlignment="1">
      <alignment vertical="center" wrapText="1"/>
    </xf>
    <xf numFmtId="2" fontId="8" fillId="0" borderId="0" xfId="0" applyNumberFormat="1" applyFont="1" applyAlignment="1"/>
    <xf numFmtId="2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2" fontId="8" fillId="0" borderId="0" xfId="0" applyNumberFormat="1" applyFont="1" applyBorder="1" applyAlignment="1">
      <alignment horizontal="center" vertical="top"/>
    </xf>
    <xf numFmtId="49" fontId="8" fillId="0" borderId="0" xfId="0" applyNumberFormat="1" applyFont="1" applyBorder="1" applyAlignment="1">
      <alignment horizontal="center" vertical="top"/>
    </xf>
    <xf numFmtId="2" fontId="9" fillId="0" borderId="1" xfId="0" applyNumberFormat="1" applyFont="1" applyBorder="1" applyAlignment="1" applyProtection="1">
      <alignment horizontal="center"/>
    </xf>
    <xf numFmtId="0" fontId="17" fillId="0" borderId="0" xfId="0" applyFont="1"/>
    <xf numFmtId="0" fontId="16" fillId="0" borderId="0" xfId="0" applyFont="1" applyBorder="1" applyAlignment="1">
      <alignment horizontal="center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164" fontId="1" fillId="0" borderId="0" xfId="0" applyNumberFormat="1" applyFont="1" applyBorder="1" applyAlignment="1">
      <alignment horizontal="left"/>
    </xf>
    <xf numFmtId="2" fontId="9" fillId="0" borderId="0" xfId="0" applyNumberFormat="1" applyFont="1" applyAlignment="1">
      <alignment horizontal="center"/>
    </xf>
    <xf numFmtId="2" fontId="10" fillId="0" borderId="0" xfId="0" applyNumberFormat="1" applyFont="1"/>
    <xf numFmtId="2" fontId="1" fillId="0" borderId="0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left"/>
    </xf>
    <xf numFmtId="2" fontId="1" fillId="0" borderId="3" xfId="0" applyNumberFormat="1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2" fontId="4" fillId="0" borderId="0" xfId="0" applyNumberFormat="1" applyFont="1" applyBorder="1" applyAlignment="1">
      <alignment horizontal="left"/>
    </xf>
    <xf numFmtId="164" fontId="3" fillId="0" borderId="0" xfId="0" applyNumberFormat="1" applyFont="1" applyAlignment="1"/>
    <xf numFmtId="164" fontId="4" fillId="0" borderId="0" xfId="0" applyNumberFormat="1" applyFont="1" applyBorder="1" applyAlignment="1">
      <alignment horizontal="left"/>
    </xf>
    <xf numFmtId="164" fontId="4" fillId="0" borderId="2" xfId="0" applyNumberFormat="1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16" fillId="0" borderId="0" xfId="0" applyFont="1" applyAlignment="1"/>
    <xf numFmtId="2" fontId="9" fillId="0" borderId="2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2" fontId="9" fillId="0" borderId="3" xfId="0" applyNumberFormat="1" applyFont="1" applyBorder="1" applyAlignment="1">
      <alignment horizontal="center"/>
    </xf>
    <xf numFmtId="2" fontId="1" fillId="0" borderId="0" xfId="0" applyNumberFormat="1" applyFont="1" applyAlignment="1"/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2" fontId="10" fillId="0" borderId="0" xfId="0" applyNumberFormat="1" applyFont="1" applyBorder="1" applyAlignment="1" applyProtection="1">
      <alignment horizontal="center" vertical="top" wrapText="1"/>
    </xf>
    <xf numFmtId="0" fontId="10" fillId="0" borderId="0" xfId="0" applyFont="1" applyAlignment="1">
      <alignment vertical="top" wrapText="1"/>
    </xf>
    <xf numFmtId="49" fontId="10" fillId="0" borderId="0" xfId="0" applyNumberFormat="1" applyFont="1" applyAlignment="1">
      <alignment horizontal="center" vertical="top" wrapText="1"/>
    </xf>
    <xf numFmtId="2" fontId="9" fillId="0" borderId="3" xfId="0" applyNumberFormat="1" applyFont="1" applyBorder="1" applyAlignment="1" applyProtection="1">
      <alignment horizontal="center" vertical="top" wrapText="1"/>
    </xf>
    <xf numFmtId="0" fontId="9" fillId="0" borderId="0" xfId="0" applyFont="1" applyAlignment="1">
      <alignment vertical="top"/>
    </xf>
    <xf numFmtId="2" fontId="9" fillId="0" borderId="0" xfId="0" applyNumberFormat="1" applyFont="1" applyBorder="1" applyAlignment="1" applyProtection="1">
      <alignment horizontal="center" vertical="top"/>
    </xf>
    <xf numFmtId="0" fontId="10" fillId="0" borderId="0" xfId="0" applyFont="1" applyBorder="1" applyAlignment="1">
      <alignment vertical="top" wrapText="1"/>
    </xf>
    <xf numFmtId="49" fontId="10" fillId="0" borderId="0" xfId="0" applyNumberFormat="1" applyFont="1" applyBorder="1" applyAlignment="1">
      <alignment horizontal="center" vertical="top"/>
    </xf>
    <xf numFmtId="2" fontId="9" fillId="0" borderId="3" xfId="0" applyNumberFormat="1" applyFont="1" applyBorder="1" applyAlignment="1" applyProtection="1">
      <alignment horizontal="center" vertical="top"/>
    </xf>
    <xf numFmtId="49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2" fontId="17" fillId="0" borderId="0" xfId="0" applyNumberFormat="1" applyFont="1" applyAlignment="1" applyProtection="1">
      <alignment horizontal="center"/>
    </xf>
    <xf numFmtId="164" fontId="10" fillId="0" borderId="0" xfId="0" applyNumberFormat="1" applyFont="1"/>
    <xf numFmtId="2" fontId="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Alignment="1">
      <alignment vertical="center" wrapText="1"/>
    </xf>
    <xf numFmtId="49" fontId="8" fillId="0" borderId="0" xfId="0" applyNumberFormat="1" applyFont="1" applyAlignment="1">
      <alignment horizontal="center" vertical="center"/>
    </xf>
    <xf numFmtId="1" fontId="10" fillId="0" borderId="0" xfId="0" applyNumberFormat="1" applyFont="1" applyAlignment="1">
      <alignment horizontal="left" vertical="center" wrapText="1"/>
    </xf>
    <xf numFmtId="0" fontId="17" fillId="0" borderId="0" xfId="0" quotePrefix="1" applyFont="1" applyAlignment="1">
      <alignment horizontal="center"/>
    </xf>
    <xf numFmtId="1" fontId="17" fillId="0" borderId="0" xfId="0" quotePrefix="1" applyNumberFormat="1" applyFont="1" applyBorder="1" applyAlignment="1">
      <alignment horizontal="center"/>
    </xf>
    <xf numFmtId="49" fontId="17" fillId="0" borderId="0" xfId="0" quotePrefix="1" applyNumberFormat="1" applyFont="1" applyBorder="1" applyAlignment="1">
      <alignment horizontal="center"/>
    </xf>
    <xf numFmtId="2" fontId="16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vertical="top"/>
    </xf>
    <xf numFmtId="2" fontId="3" fillId="0" borderId="3" xfId="0" applyNumberFormat="1" applyFont="1" applyBorder="1" applyAlignment="1">
      <alignment horizontal="center"/>
    </xf>
    <xf numFmtId="49" fontId="19" fillId="0" borderId="0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center" vertical="top"/>
    </xf>
    <xf numFmtId="49" fontId="8" fillId="0" borderId="0" xfId="0" applyNumberFormat="1" applyFont="1" applyAlignment="1">
      <alignment horizontal="left" vertical="top"/>
    </xf>
    <xf numFmtId="2" fontId="14" fillId="0" borderId="3" xfId="0" applyNumberFormat="1" applyFont="1" applyBorder="1" applyAlignment="1" applyProtection="1">
      <alignment horizontal="center" vertical="top"/>
    </xf>
    <xf numFmtId="0" fontId="10" fillId="0" borderId="0" xfId="0" applyFont="1" applyAlignment="1">
      <alignment vertical="center" wrapText="1"/>
    </xf>
    <xf numFmtId="0" fontId="17" fillId="0" borderId="0" xfId="0" quotePrefix="1" applyFont="1"/>
    <xf numFmtId="0" fontId="17" fillId="0" borderId="0" xfId="0" quotePrefix="1" applyFont="1" applyAlignment="1">
      <alignment horizontal="right"/>
    </xf>
    <xf numFmtId="1" fontId="17" fillId="0" borderId="0" xfId="0" quotePrefix="1" applyNumberFormat="1" applyFont="1" applyAlignment="1">
      <alignment horizontal="center"/>
    </xf>
    <xf numFmtId="49" fontId="17" fillId="0" borderId="0" xfId="0" quotePrefix="1" applyNumberFormat="1" applyFont="1" applyAlignment="1">
      <alignment horizontal="center"/>
    </xf>
    <xf numFmtId="2" fontId="17" fillId="0" borderId="0" xfId="0" applyNumberFormat="1" applyFont="1" applyBorder="1" applyAlignment="1" applyProtection="1">
      <alignment horizontal="center"/>
    </xf>
    <xf numFmtId="0" fontId="10" fillId="0" borderId="0" xfId="0" applyFont="1" applyAlignment="1">
      <alignment horizontal="center" vertical="center" wrapText="1"/>
    </xf>
    <xf numFmtId="0" fontId="10" fillId="0" borderId="0" xfId="0" quotePrefix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2" fontId="9" fillId="0" borderId="6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left"/>
    </xf>
    <xf numFmtId="49" fontId="17" fillId="0" borderId="0" xfId="0" applyNumberFormat="1" applyFont="1"/>
    <xf numFmtId="2" fontId="17" fillId="0" borderId="0" xfId="0" quotePrefix="1" applyNumberFormat="1" applyFont="1" applyAlignment="1">
      <alignment horizontal="center"/>
    </xf>
    <xf numFmtId="0" fontId="32" fillId="0" borderId="0" xfId="2"/>
    <xf numFmtId="49" fontId="23" fillId="0" borderId="0" xfId="2" applyNumberFormat="1" applyFont="1" applyFill="1" applyAlignment="1">
      <alignment horizontal="center"/>
    </xf>
    <xf numFmtId="49" fontId="20" fillId="0" borderId="1" xfId="2" applyNumberFormat="1" applyFont="1" applyFill="1" applyBorder="1" applyAlignment="1">
      <alignment horizontal="center"/>
    </xf>
    <xf numFmtId="49" fontId="20" fillId="0" borderId="0" xfId="2" applyNumberFormat="1" applyFont="1" applyFill="1" applyBorder="1" applyAlignment="1">
      <alignment horizontal="center"/>
    </xf>
    <xf numFmtId="1" fontId="20" fillId="0" borderId="2" xfId="2" quotePrefix="1" applyNumberFormat="1" applyFont="1" applyFill="1" applyBorder="1" applyAlignment="1">
      <alignment horizontal="center"/>
    </xf>
    <xf numFmtId="49" fontId="29" fillId="0" borderId="0" xfId="2" applyNumberFormat="1" applyFont="1" applyFill="1" applyBorder="1" applyAlignment="1">
      <alignment horizontal="left"/>
    </xf>
    <xf numFmtId="49" fontId="23" fillId="0" borderId="0" xfId="2" quotePrefix="1" applyNumberFormat="1" applyFont="1" applyFill="1" applyAlignment="1">
      <alignment horizontal="center"/>
    </xf>
    <xf numFmtId="49" fontId="23" fillId="0" borderId="0" xfId="2" quotePrefix="1" applyNumberFormat="1" applyFont="1" applyFill="1" applyBorder="1" applyAlignment="1">
      <alignment horizontal="center"/>
    </xf>
    <xf numFmtId="49" fontId="22" fillId="0" borderId="0" xfId="2" applyNumberFormat="1" applyFont="1" applyFill="1" applyAlignment="1">
      <alignment horizontal="center"/>
    </xf>
    <xf numFmtId="0" fontId="23" fillId="0" borderId="0" xfId="2" applyNumberFormat="1" applyFont="1" applyFill="1" applyAlignment="1">
      <alignment horizontal="center" vertical="top"/>
    </xf>
    <xf numFmtId="0" fontId="23" fillId="0" borderId="0" xfId="2" applyNumberFormat="1" applyFont="1" applyFill="1" applyBorder="1" applyAlignment="1">
      <alignment horizontal="center"/>
    </xf>
    <xf numFmtId="0" fontId="23" fillId="0" borderId="0" xfId="2" applyNumberFormat="1" applyFont="1" applyFill="1" applyAlignment="1">
      <alignment horizontal="center"/>
    </xf>
    <xf numFmtId="49" fontId="23" fillId="0" borderId="0" xfId="2" applyNumberFormat="1" applyFont="1" applyFill="1" applyBorder="1" applyAlignment="1">
      <alignment horizontal="center"/>
    </xf>
    <xf numFmtId="1" fontId="23" fillId="0" borderId="0" xfId="2" applyNumberFormat="1" applyFont="1" applyFill="1" applyBorder="1" applyAlignment="1">
      <alignment horizontal="center"/>
    </xf>
    <xf numFmtId="1" fontId="23" fillId="0" borderId="0" xfId="2" quotePrefix="1" applyNumberFormat="1" applyFont="1" applyFill="1" applyBorder="1" applyAlignment="1">
      <alignment horizontal="center"/>
    </xf>
    <xf numFmtId="1" fontId="23" fillId="0" borderId="0" xfId="2" applyNumberFormat="1" applyFont="1" applyFill="1" applyAlignment="1">
      <alignment horizontal="center" vertical="top"/>
    </xf>
    <xf numFmtId="2" fontId="23" fillId="0" borderId="0" xfId="2" applyNumberFormat="1" applyFont="1" applyFill="1" applyAlignment="1">
      <alignment horizontal="center" vertical="top"/>
    </xf>
    <xf numFmtId="49" fontId="23" fillId="0" borderId="0" xfId="2" applyNumberFormat="1" applyFont="1" applyFill="1" applyAlignment="1">
      <alignment horizontal="center" vertical="center" wrapText="1"/>
    </xf>
    <xf numFmtId="0" fontId="32" fillId="0" borderId="0" xfId="2" applyFont="1"/>
    <xf numFmtId="1" fontId="23" fillId="0" borderId="11" xfId="2" applyNumberFormat="1" applyFont="1" applyFill="1" applyBorder="1" applyAlignment="1">
      <alignment horizontal="center"/>
    </xf>
    <xf numFmtId="49" fontId="23" fillId="0" borderId="11" xfId="2" applyNumberFormat="1" applyFont="1" applyFill="1" applyBorder="1" applyAlignment="1">
      <alignment horizontal="center"/>
    </xf>
    <xf numFmtId="49" fontId="23" fillId="0" borderId="0" xfId="2" applyNumberFormat="1" applyFont="1" applyFill="1" applyAlignment="1">
      <alignment horizontal="center" vertical="top"/>
    </xf>
    <xf numFmtId="49" fontId="23" fillId="0" borderId="0" xfId="2" quotePrefix="1" applyNumberFormat="1" applyFont="1" applyFill="1" applyAlignment="1">
      <alignment horizontal="center" vertical="top"/>
    </xf>
    <xf numFmtId="1" fontId="23" fillId="0" borderId="0" xfId="2" applyNumberFormat="1" applyFont="1" applyFill="1" applyAlignment="1">
      <alignment horizontal="center"/>
    </xf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Border="1" applyAlignment="1">
      <alignment horizontal="center" vertical="top"/>
    </xf>
    <xf numFmtId="0" fontId="32" fillId="0" borderId="0" xfId="2" applyFill="1"/>
    <xf numFmtId="2" fontId="3" fillId="0" borderId="0" xfId="0" applyNumberFormat="1" applyFont="1" applyFill="1" applyBorder="1" applyAlignment="1">
      <alignment horizontal="center" vertical="top"/>
    </xf>
    <xf numFmtId="2" fontId="2" fillId="0" borderId="0" xfId="0" applyNumberFormat="1" applyFont="1" applyFill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 applyAlignment="1">
      <alignment horizontal="center" vertical="top" wrapText="1"/>
    </xf>
    <xf numFmtId="2" fontId="2" fillId="0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center" vertical="top"/>
    </xf>
    <xf numFmtId="0" fontId="10" fillId="0" borderId="0" xfId="0" applyFont="1" applyFill="1"/>
    <xf numFmtId="2" fontId="13" fillId="0" borderId="0" xfId="0" applyNumberFormat="1" applyFont="1" applyAlignment="1">
      <alignment vertical="top" wrapText="1"/>
    </xf>
    <xf numFmtId="2" fontId="8" fillId="0" borderId="0" xfId="0" applyNumberFormat="1" applyFont="1" applyAlignment="1">
      <alignment horizontal="center" vertical="top"/>
    </xf>
    <xf numFmtId="1" fontId="9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vertical="top"/>
    </xf>
    <xf numFmtId="1" fontId="23" fillId="0" borderId="0" xfId="2" applyNumberFormat="1" applyFont="1" applyFill="1" applyAlignment="1">
      <alignment horizontal="left"/>
    </xf>
    <xf numFmtId="1" fontId="20" fillId="0" borderId="1" xfId="2" applyNumberFormat="1" applyFont="1" applyFill="1" applyBorder="1" applyAlignment="1">
      <alignment horizontal="left"/>
    </xf>
    <xf numFmtId="1" fontId="20" fillId="0" borderId="0" xfId="2" applyNumberFormat="1" applyFont="1" applyFill="1" applyBorder="1" applyAlignment="1">
      <alignment horizontal="left"/>
    </xf>
    <xf numFmtId="1" fontId="20" fillId="0" borderId="2" xfId="2" applyNumberFormat="1" applyFont="1" applyFill="1" applyBorder="1" applyAlignment="1">
      <alignment horizontal="left"/>
    </xf>
    <xf numFmtId="1" fontId="23" fillId="0" borderId="0" xfId="2" applyNumberFormat="1" applyFont="1" applyFill="1"/>
    <xf numFmtId="1" fontId="27" fillId="0" borderId="0" xfId="2" applyNumberFormat="1" applyFont="1" applyFill="1" applyAlignment="1">
      <alignment vertical="top" wrapText="1"/>
    </xf>
    <xf numFmtId="1" fontId="29" fillId="0" borderId="0" xfId="2" applyNumberFormat="1" applyFont="1" applyFill="1" applyAlignment="1">
      <alignment horizontal="center"/>
    </xf>
    <xf numFmtId="1" fontId="23" fillId="0" borderId="0" xfId="2" applyNumberFormat="1" applyFont="1" applyFill="1" applyAlignment="1">
      <alignment horizontal="left" vertical="top"/>
    </xf>
    <xf numFmtId="1" fontId="23" fillId="0" borderId="0" xfId="2" applyNumberFormat="1" applyFont="1" applyFill="1" applyBorder="1" applyAlignment="1">
      <alignment horizontal="left"/>
    </xf>
    <xf numFmtId="1" fontId="26" fillId="0" borderId="0" xfId="2" applyNumberFormat="1" applyFont="1" applyFill="1" applyAlignment="1">
      <alignment horizontal="center"/>
    </xf>
    <xf numFmtId="2" fontId="27" fillId="0" borderId="0" xfId="2" applyNumberFormat="1" applyFont="1" applyFill="1" applyAlignment="1">
      <alignment horizontal="left"/>
    </xf>
    <xf numFmtId="1" fontId="29" fillId="0" borderId="0" xfId="2" applyNumberFormat="1" applyFont="1" applyFill="1" applyBorder="1" applyAlignment="1"/>
    <xf numFmtId="2" fontId="27" fillId="0" borderId="0" xfId="2" applyNumberFormat="1" applyFont="1" applyFill="1" applyAlignment="1">
      <alignment horizontal="left" vertical="top"/>
    </xf>
    <xf numFmtId="1" fontId="27" fillId="0" borderId="0" xfId="2" applyNumberFormat="1" applyFont="1" applyFill="1" applyAlignment="1">
      <alignment horizontal="left" vertical="top"/>
    </xf>
    <xf numFmtId="2" fontId="27" fillId="0" borderId="0" xfId="2" applyNumberFormat="1" applyFont="1" applyFill="1" applyAlignment="1">
      <alignment horizontal="left" vertical="center"/>
    </xf>
    <xf numFmtId="2" fontId="27" fillId="0" borderId="0" xfId="2" applyNumberFormat="1" applyFont="1" applyFill="1" applyAlignment="1">
      <alignment horizontal="left" vertical="center" wrapText="1"/>
    </xf>
    <xf numFmtId="2" fontId="27" fillId="0" borderId="0" xfId="2" applyNumberFormat="1" applyFont="1" applyFill="1" applyAlignment="1">
      <alignment vertical="top"/>
    </xf>
    <xf numFmtId="2" fontId="27" fillId="0" borderId="0" xfId="2" applyNumberFormat="1" applyFont="1" applyFill="1" applyBorder="1" applyAlignment="1">
      <alignment horizontal="left" vertical="top"/>
    </xf>
    <xf numFmtId="2" fontId="27" fillId="0" borderId="0" xfId="2" applyNumberFormat="1" applyFont="1" applyFill="1" applyAlignment="1">
      <alignment vertical="center"/>
    </xf>
    <xf numFmtId="1" fontId="27" fillId="0" borderId="0" xfId="2" applyNumberFormat="1" applyFont="1" applyFill="1" applyAlignment="1">
      <alignment horizontal="left"/>
    </xf>
    <xf numFmtId="1" fontId="23" fillId="0" borderId="0" xfId="2" applyNumberFormat="1" applyFont="1" applyFill="1" applyBorder="1"/>
    <xf numFmtId="1" fontId="24" fillId="0" borderId="0" xfId="2" applyNumberFormat="1" applyFont="1" applyFill="1" applyAlignment="1"/>
    <xf numFmtId="1" fontId="27" fillId="0" borderId="0" xfId="2" applyNumberFormat="1" applyFont="1" applyFill="1" applyAlignment="1">
      <alignment vertical="top"/>
    </xf>
    <xf numFmtId="1" fontId="23" fillId="0" borderId="0" xfId="2" quotePrefix="1" applyNumberFormat="1" applyFont="1" applyFill="1" applyAlignment="1">
      <alignment horizontal="center" vertical="top"/>
    </xf>
    <xf numFmtId="1" fontId="23" fillId="0" borderId="0" xfId="2" applyNumberFormat="1" applyFont="1" applyFill="1" applyAlignment="1">
      <alignment horizontal="center" vertical="top" wrapText="1"/>
    </xf>
    <xf numFmtId="0" fontId="31" fillId="0" borderId="0" xfId="2" applyFont="1" applyFill="1" applyAlignment="1">
      <alignment horizontal="center"/>
    </xf>
    <xf numFmtId="2" fontId="1" fillId="0" borderId="3" xfId="0" applyNumberFormat="1" applyFont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32" fillId="0" borderId="0" xfId="2" applyFont="1" applyFill="1"/>
    <xf numFmtId="0" fontId="10" fillId="0" borderId="0" xfId="0" applyFont="1" applyFill="1" applyBorder="1"/>
    <xf numFmtId="2" fontId="8" fillId="0" borderId="0" xfId="0" applyNumberFormat="1" applyFont="1" applyFill="1" applyAlignment="1">
      <alignment vertical="top" wrapText="1"/>
    </xf>
    <xf numFmtId="2" fontId="8" fillId="0" borderId="0" xfId="0" applyNumberFormat="1" applyFont="1" applyFill="1" applyAlignment="1">
      <alignment vertical="top"/>
    </xf>
    <xf numFmtId="49" fontId="10" fillId="0" borderId="0" xfId="0" applyNumberFormat="1" applyFont="1" applyFill="1" applyAlignment="1">
      <alignment horizontal="center" vertical="top"/>
    </xf>
    <xf numFmtId="49" fontId="8" fillId="0" borderId="0" xfId="0" applyNumberFormat="1" applyFont="1" applyFill="1" applyAlignment="1">
      <alignment horizontal="center" vertical="top"/>
    </xf>
    <xf numFmtId="1" fontId="8" fillId="0" borderId="0" xfId="0" applyNumberFormat="1" applyFont="1" applyFill="1" applyAlignment="1">
      <alignment horizontal="center" vertical="top"/>
    </xf>
    <xf numFmtId="2" fontId="8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center" vertical="top"/>
    </xf>
    <xf numFmtId="2" fontId="8" fillId="0" borderId="0" xfId="0" applyNumberFormat="1" applyFont="1" applyFill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0" fillId="0" borderId="0" xfId="0" quotePrefix="1" applyFont="1" applyFill="1" applyAlignment="1">
      <alignment horizontal="left" vertical="top"/>
    </xf>
    <xf numFmtId="2" fontId="8" fillId="0" borderId="0" xfId="0" applyNumberFormat="1" applyFont="1" applyFill="1" applyAlignment="1"/>
    <xf numFmtId="2" fontId="8" fillId="0" borderId="0" xfId="0" applyNumberFormat="1" applyFont="1" applyFill="1" applyAlignment="1">
      <alignment vertical="center"/>
    </xf>
    <xf numFmtId="1" fontId="10" fillId="0" borderId="0" xfId="0" applyNumberFormat="1" applyFont="1" applyFill="1" applyAlignment="1">
      <alignment horizontal="left" vertical="center" wrapText="1"/>
    </xf>
    <xf numFmtId="1" fontId="10" fillId="0" borderId="0" xfId="0" applyNumberFormat="1" applyFont="1" applyFill="1" applyAlignment="1">
      <alignment horizontal="left" vertical="top" wrapText="1"/>
    </xf>
    <xf numFmtId="2" fontId="10" fillId="0" borderId="0" xfId="0" applyNumberFormat="1" applyFont="1" applyFill="1" applyAlignment="1" applyProtection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2" fontId="8" fillId="0" borderId="0" xfId="0" applyNumberFormat="1" applyFont="1" applyFill="1" applyAlignment="1">
      <alignment vertical="center" wrapText="1"/>
    </xf>
    <xf numFmtId="49" fontId="8" fillId="0" borderId="0" xfId="0" applyNumberFormat="1" applyFont="1" applyFill="1" applyAlignment="1">
      <alignment horizontal="center" vertical="center"/>
    </xf>
    <xf numFmtId="1" fontId="8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vertical="center" wrapText="1"/>
    </xf>
    <xf numFmtId="2" fontId="8" fillId="0" borderId="0" xfId="0" applyNumberFormat="1" applyFont="1" applyAlignment="1">
      <alignment horizontal="center" vertical="top"/>
    </xf>
    <xf numFmtId="2" fontId="9" fillId="0" borderId="3" xfId="0" applyNumberFormat="1" applyFont="1" applyBorder="1" applyAlignment="1">
      <alignment horizontal="center"/>
    </xf>
    <xf numFmtId="2" fontId="17" fillId="0" borderId="0" xfId="0" applyNumberFormat="1" applyFont="1"/>
    <xf numFmtId="1" fontId="23" fillId="0" borderId="0" xfId="2" quotePrefix="1" applyNumberFormat="1" applyFont="1" applyFill="1" applyAlignment="1">
      <alignment horizontal="center" vertical="center"/>
    </xf>
    <xf numFmtId="1" fontId="23" fillId="0" borderId="0" xfId="2" applyNumberFormat="1" applyFont="1" applyFill="1" applyAlignment="1">
      <alignment vertical="top"/>
    </xf>
    <xf numFmtId="0" fontId="30" fillId="0" borderId="0" xfId="2" applyFont="1" applyFill="1"/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3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right"/>
    </xf>
    <xf numFmtId="2" fontId="10" fillId="0" borderId="4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left"/>
    </xf>
    <xf numFmtId="2" fontId="9" fillId="0" borderId="15" xfId="0" applyNumberFormat="1" applyFont="1" applyBorder="1" applyAlignment="1">
      <alignment horizontal="center"/>
    </xf>
    <xf numFmtId="0" fontId="9" fillId="0" borderId="3" xfId="0" applyFont="1" applyBorder="1"/>
    <xf numFmtId="164" fontId="1" fillId="0" borderId="3" xfId="0" applyNumberFormat="1" applyFont="1" applyBorder="1" applyAlignment="1">
      <alignment horizontal="left"/>
    </xf>
    <xf numFmtId="2" fontId="34" fillId="0" borderId="0" xfId="0" applyNumberFormat="1" applyFont="1" applyAlignment="1">
      <alignment vertical="top"/>
    </xf>
    <xf numFmtId="2" fontId="8" fillId="0" borderId="0" xfId="0" applyNumberFormat="1" applyFont="1" applyAlignment="1">
      <alignment horizontal="center" vertical="top"/>
    </xf>
    <xf numFmtId="0" fontId="32" fillId="2" borderId="0" xfId="2" applyFill="1" applyAlignment="1">
      <alignment horizontal="center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top"/>
    </xf>
    <xf numFmtId="2" fontId="6" fillId="0" borderId="0" xfId="0" applyNumberFormat="1" applyFont="1" applyFill="1" applyAlignment="1">
      <alignment horizontal="center" vertical="top"/>
    </xf>
    <xf numFmtId="2" fontId="3" fillId="0" borderId="3" xfId="0" applyNumberFormat="1" applyFont="1" applyFill="1" applyBorder="1" applyAlignment="1">
      <alignment horizontal="center" vertical="top"/>
    </xf>
    <xf numFmtId="2" fontId="5" fillId="0" borderId="0" xfId="0" applyNumberFormat="1" applyFont="1" applyFill="1" applyAlignment="1">
      <alignment horizontal="center" vertical="top"/>
    </xf>
    <xf numFmtId="2" fontId="3" fillId="0" borderId="0" xfId="0" applyNumberFormat="1" applyFont="1" applyFill="1" applyAlignment="1">
      <alignment horizontal="center" vertical="top"/>
    </xf>
    <xf numFmtId="2" fontId="2" fillId="0" borderId="0" xfId="0" applyNumberFormat="1" applyFont="1" applyFill="1" applyAlignment="1">
      <alignment horizontal="left" vertical="top"/>
    </xf>
    <xf numFmtId="2" fontId="2" fillId="0" borderId="0" xfId="0" applyNumberFormat="1" applyFont="1" applyFill="1" applyAlignment="1">
      <alignment vertical="top" wrapText="1"/>
    </xf>
    <xf numFmtId="2" fontId="3" fillId="0" borderId="0" xfId="0" applyNumberFormat="1" applyFont="1" applyFill="1" applyBorder="1" applyAlignment="1">
      <alignment vertical="top"/>
    </xf>
    <xf numFmtId="2" fontId="6" fillId="0" borderId="0" xfId="1" applyNumberFormat="1" applyFont="1" applyFill="1" applyAlignment="1" applyProtection="1">
      <alignment vertical="top"/>
    </xf>
    <xf numFmtId="2" fontId="2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center" vertical="top"/>
    </xf>
    <xf numFmtId="1" fontId="20" fillId="0" borderId="1" xfId="2" applyNumberFormat="1" applyFont="1" applyFill="1" applyBorder="1" applyAlignment="1">
      <alignment horizontal="center"/>
    </xf>
    <xf numFmtId="1" fontId="20" fillId="0" borderId="0" xfId="2" applyNumberFormat="1" applyFont="1" applyFill="1" applyBorder="1" applyAlignment="1">
      <alignment horizontal="center"/>
    </xf>
    <xf numFmtId="1" fontId="20" fillId="0" borderId="0" xfId="2" quotePrefix="1" applyNumberFormat="1" applyFont="1" applyFill="1" applyBorder="1" applyAlignment="1">
      <alignment horizontal="center"/>
    </xf>
    <xf numFmtId="1" fontId="20" fillId="0" borderId="2" xfId="2" applyNumberFormat="1" applyFont="1" applyFill="1" applyBorder="1" applyAlignment="1">
      <alignment horizontal="center"/>
    </xf>
    <xf numFmtId="1" fontId="29" fillId="0" borderId="0" xfId="2" applyNumberFormat="1" applyFont="1" applyFill="1" applyBorder="1" applyAlignment="1">
      <alignment horizontal="center"/>
    </xf>
    <xf numFmtId="1" fontId="22" fillId="0" borderId="0" xfId="2" applyNumberFormat="1" applyFont="1" applyFill="1" applyAlignment="1">
      <alignment horizontal="center"/>
    </xf>
    <xf numFmtId="1" fontId="23" fillId="0" borderId="0" xfId="2" applyNumberFormat="1" applyFont="1" applyFill="1" applyBorder="1" applyAlignment="1" applyProtection="1">
      <alignment horizontal="center"/>
    </xf>
    <xf numFmtId="1" fontId="20" fillId="0" borderId="3" xfId="2" applyNumberFormat="1" applyFont="1" applyFill="1" applyBorder="1" applyAlignment="1">
      <alignment horizontal="center"/>
    </xf>
    <xf numFmtId="1" fontId="21" fillId="0" borderId="4" xfId="2" applyNumberFormat="1" applyFont="1" applyFill="1" applyBorder="1" applyAlignment="1">
      <alignment horizontal="center"/>
    </xf>
    <xf numFmtId="1" fontId="23" fillId="0" borderId="0" xfId="2" applyNumberFormat="1" applyFont="1" applyFill="1" applyBorder="1" applyAlignment="1" applyProtection="1">
      <alignment horizontal="center" vertical="top"/>
    </xf>
    <xf numFmtId="2" fontId="23" fillId="0" borderId="0" xfId="2" applyNumberFormat="1" applyFont="1" applyFill="1" applyBorder="1" applyAlignment="1" applyProtection="1">
      <alignment horizontal="center"/>
    </xf>
    <xf numFmtId="2" fontId="23" fillId="0" borderId="0" xfId="2" applyNumberFormat="1" applyFont="1" applyFill="1" applyAlignment="1">
      <alignment vertical="top"/>
    </xf>
    <xf numFmtId="2" fontId="21" fillId="0" borderId="3" xfId="2" applyNumberFormat="1" applyFont="1" applyFill="1" applyBorder="1" applyAlignment="1">
      <alignment horizontal="center"/>
    </xf>
    <xf numFmtId="2" fontId="22" fillId="0" borderId="0" xfId="2" applyNumberFormat="1" applyFont="1" applyFill="1" applyAlignment="1">
      <alignment horizontal="center" vertical="top"/>
    </xf>
    <xf numFmtId="2" fontId="21" fillId="0" borderId="0" xfId="2" applyNumberFormat="1" applyFont="1" applyFill="1" applyBorder="1" applyAlignment="1">
      <alignment horizontal="center"/>
    </xf>
    <xf numFmtId="1" fontId="22" fillId="0" borderId="0" xfId="2" applyNumberFormat="1" applyFont="1" applyFill="1" applyBorder="1" applyAlignment="1"/>
    <xf numFmtId="1" fontId="23" fillId="0" borderId="0" xfId="2" applyNumberFormat="1" applyFont="1" applyFill="1" applyBorder="1" applyAlignment="1"/>
    <xf numFmtId="2" fontId="23" fillId="0" borderId="0" xfId="2" applyNumberFormat="1" applyFont="1" applyFill="1" applyAlignment="1"/>
    <xf numFmtId="2" fontId="23" fillId="0" borderId="0" xfId="2" applyNumberFormat="1" applyFont="1" applyFill="1" applyAlignment="1">
      <alignment horizontal="center"/>
    </xf>
    <xf numFmtId="1" fontId="21" fillId="0" borderId="3" xfId="2" applyNumberFormat="1" applyFont="1" applyFill="1" applyBorder="1" applyAlignment="1">
      <alignment horizontal="center"/>
    </xf>
    <xf numFmtId="1" fontId="23" fillId="0" borderId="0" xfId="2" applyNumberFormat="1" applyFont="1" applyFill="1" applyAlignment="1">
      <alignment horizontal="center" vertical="center" wrapText="1"/>
    </xf>
    <xf numFmtId="1" fontId="23" fillId="0" borderId="0" xfId="2" quotePrefix="1" applyNumberFormat="1" applyFont="1" applyFill="1" applyAlignment="1">
      <alignment horizontal="center" vertical="center" wrapText="1"/>
    </xf>
    <xf numFmtId="0" fontId="23" fillId="0" borderId="0" xfId="2" applyFont="1" applyFill="1"/>
    <xf numFmtId="1" fontId="23" fillId="0" borderId="0" xfId="2" applyNumberFormat="1" applyFont="1" applyFill="1" applyBorder="1" applyAlignment="1">
      <alignment horizontal="center" vertical="top"/>
    </xf>
    <xf numFmtId="1" fontId="22" fillId="0" borderId="0" xfId="2" applyNumberFormat="1" applyFont="1" applyFill="1" applyAlignment="1"/>
    <xf numFmtId="2" fontId="23" fillId="0" borderId="0" xfId="2" quotePrefix="1" applyNumberFormat="1" applyFont="1" applyFill="1" applyAlignment="1">
      <alignment horizontal="center"/>
    </xf>
    <xf numFmtId="2" fontId="23" fillId="0" borderId="0" xfId="2" applyNumberFormat="1" applyFont="1" applyFill="1" applyBorder="1" applyAlignment="1">
      <alignment horizontal="center"/>
    </xf>
    <xf numFmtId="2" fontId="23" fillId="0" borderId="0" xfId="2" applyNumberFormat="1" applyFont="1" applyFill="1" applyAlignment="1">
      <alignment horizontal="left" vertical="center" wrapText="1"/>
    </xf>
    <xf numFmtId="1" fontId="23" fillId="0" borderId="0" xfId="2" quotePrefix="1" applyNumberFormat="1" applyFont="1" applyFill="1" applyAlignment="1">
      <alignment horizontal="center"/>
    </xf>
    <xf numFmtId="1" fontId="9" fillId="0" borderId="4" xfId="0" applyNumberFormat="1" applyFont="1" applyFill="1" applyBorder="1" applyAlignment="1">
      <alignment horizontal="center" vertical="center"/>
    </xf>
    <xf numFmtId="1" fontId="9" fillId="0" borderId="5" xfId="0" applyNumberFormat="1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49" fontId="18" fillId="0" borderId="0" xfId="0" quotePrefix="1" applyNumberFormat="1" applyFont="1" applyBorder="1" applyAlignment="1">
      <alignment horizontal="center"/>
    </xf>
    <xf numFmtId="165" fontId="9" fillId="0" borderId="0" xfId="0" applyNumberFormat="1" applyFont="1" applyAlignment="1">
      <alignment horizontal="center"/>
    </xf>
    <xf numFmtId="0" fontId="36" fillId="0" borderId="0" xfId="0" applyFont="1" applyFill="1"/>
    <xf numFmtId="2" fontId="35" fillId="0" borderId="0" xfId="0" applyNumberFormat="1" applyFont="1" applyFill="1" applyAlignment="1">
      <alignment vertical="top"/>
    </xf>
    <xf numFmtId="2" fontId="35" fillId="0" borderId="0" xfId="0" applyNumberFormat="1" applyFont="1" applyFill="1" applyAlignment="1">
      <alignment horizontal="left" vertical="top"/>
    </xf>
    <xf numFmtId="0" fontId="36" fillId="0" borderId="0" xfId="0" applyFont="1" applyAlignment="1">
      <alignment horizontal="center"/>
    </xf>
    <xf numFmtId="2" fontId="36" fillId="0" borderId="0" xfId="0" applyNumberFormat="1" applyFont="1" applyAlignment="1" applyProtection="1">
      <alignment horizontal="center"/>
    </xf>
    <xf numFmtId="2" fontId="36" fillId="0" borderId="0" xfId="0" quotePrefix="1" applyNumberFormat="1" applyFont="1" applyAlignment="1" applyProtection="1">
      <alignment horizontal="center"/>
    </xf>
    <xf numFmtId="2" fontId="35" fillId="0" borderId="0" xfId="0" applyNumberFormat="1" applyFont="1" applyAlignment="1">
      <alignment horizontal="center" vertical="top"/>
    </xf>
    <xf numFmtId="49" fontId="35" fillId="0" borderId="0" xfId="0" quotePrefix="1" applyNumberFormat="1" applyFont="1" applyAlignment="1">
      <alignment horizontal="center" vertical="top"/>
    </xf>
    <xf numFmtId="49" fontId="35" fillId="0" borderId="0" xfId="0" applyNumberFormat="1" applyFont="1" applyAlignment="1">
      <alignment horizontal="center" vertical="top"/>
    </xf>
    <xf numFmtId="2" fontId="35" fillId="0" borderId="0" xfId="0" applyNumberFormat="1" applyFont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top"/>
    </xf>
    <xf numFmtId="2" fontId="36" fillId="0" borderId="0" xfId="0" applyNumberFormat="1" applyFont="1" applyAlignment="1">
      <alignment horizontal="center"/>
    </xf>
    <xf numFmtId="2" fontId="36" fillId="0" borderId="0" xfId="0" applyNumberFormat="1" applyFont="1" applyBorder="1" applyAlignment="1" applyProtection="1">
      <alignment horizontal="center"/>
    </xf>
    <xf numFmtId="0" fontId="37" fillId="0" borderId="0" xfId="0" applyFont="1"/>
    <xf numFmtId="0" fontId="38" fillId="0" borderId="0" xfId="0" applyFont="1"/>
    <xf numFmtId="0" fontId="38" fillId="0" borderId="0" xfId="0" applyFont="1" applyBorder="1" applyAlignment="1">
      <alignment horizontal="center"/>
    </xf>
    <xf numFmtId="2" fontId="38" fillId="0" borderId="0" xfId="0" applyNumberFormat="1" applyFont="1" applyBorder="1" applyAlignment="1" applyProtection="1">
      <alignment horizontal="center"/>
    </xf>
    <xf numFmtId="0" fontId="37" fillId="0" borderId="0" xfId="0" applyFont="1" applyAlignment="1">
      <alignment horizontal="center"/>
    </xf>
    <xf numFmtId="0" fontId="36" fillId="0" borderId="0" xfId="0" quotePrefix="1" applyFont="1" applyAlignment="1">
      <alignment horizontal="center"/>
    </xf>
    <xf numFmtId="1" fontId="35" fillId="0" borderId="0" xfId="0" applyNumberFormat="1" applyFont="1" applyAlignment="1">
      <alignment horizontal="center" vertical="top" wrapText="1"/>
    </xf>
    <xf numFmtId="49" fontId="36" fillId="0" borderId="0" xfId="0" applyNumberFormat="1" applyFont="1" applyAlignment="1">
      <alignment horizontal="center"/>
    </xf>
    <xf numFmtId="1" fontId="36" fillId="0" borderId="0" xfId="0" applyNumberFormat="1" applyFont="1" applyAlignment="1">
      <alignment horizontal="center"/>
    </xf>
    <xf numFmtId="0" fontId="39" fillId="0" borderId="0" xfId="0" quotePrefix="1" applyFont="1" applyFill="1" applyAlignment="1">
      <alignment horizontal="center"/>
    </xf>
    <xf numFmtId="2" fontId="36" fillId="0" borderId="0" xfId="0" quotePrefix="1" applyNumberFormat="1" applyFont="1" applyAlignment="1">
      <alignment horizontal="center"/>
    </xf>
    <xf numFmtId="2" fontId="38" fillId="0" borderId="1" xfId="0" applyNumberFormat="1" applyFont="1" applyBorder="1" applyAlignment="1" applyProtection="1">
      <alignment horizontal="center"/>
    </xf>
    <xf numFmtId="2" fontId="38" fillId="0" borderId="3" xfId="0" applyNumberFormat="1" applyFont="1" applyBorder="1" applyAlignment="1" applyProtection="1">
      <alignment horizontal="center"/>
    </xf>
    <xf numFmtId="2" fontId="37" fillId="0" borderId="0" xfId="0" applyNumberFormat="1" applyFont="1" applyAlignment="1">
      <alignment horizontal="center"/>
    </xf>
    <xf numFmtId="1" fontId="40" fillId="0" borderId="0" xfId="0" applyNumberFormat="1" applyFont="1" applyBorder="1" applyAlignment="1">
      <alignment vertical="top"/>
    </xf>
    <xf numFmtId="2" fontId="40" fillId="0" borderId="0" xfId="0" applyNumberFormat="1" applyFont="1" applyBorder="1" applyAlignment="1">
      <alignment vertical="top"/>
    </xf>
    <xf numFmtId="2" fontId="40" fillId="0" borderId="0" xfId="0" applyNumberFormat="1" applyFont="1" applyBorder="1" applyAlignment="1">
      <alignment horizontal="center" vertical="top"/>
    </xf>
    <xf numFmtId="2" fontId="40" fillId="0" borderId="0" xfId="0" applyNumberFormat="1" applyFont="1" applyAlignment="1">
      <alignment vertical="top"/>
    </xf>
    <xf numFmtId="1" fontId="37" fillId="0" borderId="0" xfId="0" applyNumberFormat="1" applyFont="1" applyAlignment="1" applyProtection="1">
      <alignment horizontal="center"/>
    </xf>
    <xf numFmtId="1" fontId="36" fillId="0" borderId="0" xfId="0" applyNumberFormat="1" applyFont="1" applyAlignment="1" applyProtection="1">
      <alignment horizontal="center"/>
    </xf>
    <xf numFmtId="0" fontId="36" fillId="0" borderId="0" xfId="0" applyFont="1" applyAlignment="1">
      <alignment horizontal="center" vertical="top"/>
    </xf>
    <xf numFmtId="0" fontId="36" fillId="0" borderId="0" xfId="0" applyFont="1" applyAlignment="1">
      <alignment horizontal="center" vertical="top" wrapText="1"/>
    </xf>
    <xf numFmtId="2" fontId="35" fillId="0" borderId="0" xfId="0" applyNumberFormat="1" applyFont="1" applyFill="1" applyAlignment="1">
      <alignment horizontal="center" vertical="top"/>
    </xf>
    <xf numFmtId="2" fontId="37" fillId="0" borderId="0" xfId="0" applyNumberFormat="1" applyFont="1" applyBorder="1" applyAlignment="1" applyProtection="1">
      <alignment horizontal="center"/>
    </xf>
    <xf numFmtId="0" fontId="36" fillId="0" borderId="0" xfId="0" applyFont="1" applyFill="1" applyAlignment="1">
      <alignment vertical="top"/>
    </xf>
    <xf numFmtId="2" fontId="36" fillId="0" borderId="0" xfId="0" applyNumberFormat="1" applyFont="1" applyAlignment="1">
      <alignment horizontal="center" vertical="top"/>
    </xf>
    <xf numFmtId="2" fontId="35" fillId="0" borderId="0" xfId="0" applyNumberFormat="1" applyFont="1" applyBorder="1" applyAlignment="1">
      <alignment horizontal="center" vertical="top" wrapText="1"/>
    </xf>
    <xf numFmtId="0" fontId="38" fillId="0" borderId="0" xfId="0" applyFont="1" applyFill="1"/>
    <xf numFmtId="2" fontId="36" fillId="0" borderId="0" xfId="0" applyNumberFormat="1" applyFont="1" applyFill="1" applyAlignment="1">
      <alignment horizontal="left" vertical="top"/>
    </xf>
    <xf numFmtId="2" fontId="36" fillId="0" borderId="0" xfId="0" applyNumberFormat="1" applyFont="1" applyAlignment="1">
      <alignment horizontal="center" vertical="center"/>
    </xf>
    <xf numFmtId="2" fontId="35" fillId="0" borderId="0" xfId="0" applyNumberFormat="1" applyFont="1" applyFill="1" applyAlignment="1">
      <alignment vertical="top" wrapText="1"/>
    </xf>
    <xf numFmtId="2" fontId="36" fillId="0" borderId="0" xfId="0" applyNumberFormat="1" applyFont="1" applyFill="1" applyAlignment="1">
      <alignment vertical="top"/>
    </xf>
    <xf numFmtId="2" fontId="36" fillId="0" borderId="0" xfId="0" applyNumberFormat="1" applyFont="1" applyAlignment="1">
      <alignment horizontal="center" vertical="top" wrapText="1"/>
    </xf>
    <xf numFmtId="1" fontId="37" fillId="0" borderId="0" xfId="0" applyNumberFormat="1" applyFont="1" applyAlignment="1">
      <alignment horizontal="center"/>
    </xf>
    <xf numFmtId="2" fontId="41" fillId="0" borderId="3" xfId="0" applyNumberFormat="1" applyFont="1" applyBorder="1" applyAlignment="1" applyProtection="1">
      <alignment horizontal="center"/>
    </xf>
    <xf numFmtId="0" fontId="41" fillId="0" borderId="0" xfId="0" applyFont="1"/>
    <xf numFmtId="1" fontId="41" fillId="0" borderId="8" xfId="0" applyNumberFormat="1" applyFont="1" applyBorder="1" applyAlignment="1" applyProtection="1">
      <alignment horizontal="center"/>
    </xf>
    <xf numFmtId="1" fontId="41" fillId="0" borderId="10" xfId="0" applyNumberFormat="1" applyFont="1" applyBorder="1" applyAlignment="1" applyProtection="1">
      <alignment horizontal="center"/>
    </xf>
    <xf numFmtId="1" fontId="41" fillId="0" borderId="12" xfId="0" applyNumberFormat="1" applyFont="1" applyBorder="1" applyAlignment="1" applyProtection="1">
      <alignment horizontal="center"/>
    </xf>
    <xf numFmtId="2" fontId="41" fillId="0" borderId="1" xfId="0" applyNumberFormat="1" applyFont="1" applyBorder="1" applyAlignment="1">
      <alignment horizontal="center"/>
    </xf>
    <xf numFmtId="0" fontId="41" fillId="0" borderId="1" xfId="0" applyFont="1" applyBorder="1" applyAlignment="1">
      <alignment horizontal="center"/>
    </xf>
    <xf numFmtId="0" fontId="41" fillId="0" borderId="9" xfId="0" applyFont="1" applyBorder="1" applyAlignment="1">
      <alignment horizontal="center"/>
    </xf>
    <xf numFmtId="2" fontId="41" fillId="0" borderId="0" xfId="0" quotePrefix="1" applyNumberFormat="1" applyFont="1" applyBorder="1" applyAlignment="1">
      <alignment horizontal="center"/>
    </xf>
    <xf numFmtId="2" fontId="41" fillId="0" borderId="0" xfId="0" applyNumberFormat="1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0" fontId="41" fillId="0" borderId="11" xfId="0" applyFont="1" applyBorder="1" applyAlignment="1">
      <alignment horizontal="center"/>
    </xf>
    <xf numFmtId="2" fontId="41" fillId="0" borderId="2" xfId="0" applyNumberFormat="1" applyFont="1" applyBorder="1" applyAlignment="1">
      <alignment horizontal="center"/>
    </xf>
    <xf numFmtId="0" fontId="41" fillId="0" borderId="2" xfId="0" applyFont="1" applyBorder="1" applyAlignment="1">
      <alignment horizontal="center"/>
    </xf>
    <xf numFmtId="0" fontId="36" fillId="0" borderId="13" xfId="0" applyFont="1" applyBorder="1" applyAlignment="1">
      <alignment horizontal="center"/>
    </xf>
    <xf numFmtId="0" fontId="41" fillId="0" borderId="0" xfId="0" applyFont="1" applyFill="1"/>
    <xf numFmtId="0" fontId="38" fillId="0" borderId="1" xfId="0" applyFont="1" applyBorder="1"/>
    <xf numFmtId="0" fontId="38" fillId="0" borderId="1" xfId="0" applyFont="1" applyBorder="1" applyAlignment="1">
      <alignment horizontal="center"/>
    </xf>
    <xf numFmtId="49" fontId="38" fillId="0" borderId="1" xfId="0" applyNumberFormat="1" applyFont="1" applyBorder="1" applyAlignment="1">
      <alignment horizontal="center"/>
    </xf>
    <xf numFmtId="2" fontId="38" fillId="0" borderId="1" xfId="0" applyNumberFormat="1" applyFont="1" applyBorder="1" applyAlignment="1">
      <alignment horizontal="center"/>
    </xf>
    <xf numFmtId="49" fontId="38" fillId="0" borderId="9" xfId="0" applyNumberFormat="1" applyFont="1" applyBorder="1" applyAlignment="1">
      <alignment horizontal="center"/>
    </xf>
    <xf numFmtId="0" fontId="38" fillId="0" borderId="0" xfId="0" applyFont="1" applyBorder="1"/>
    <xf numFmtId="49" fontId="38" fillId="0" borderId="0" xfId="0" applyNumberFormat="1" applyFont="1" applyBorder="1" applyAlignment="1">
      <alignment horizontal="center"/>
    </xf>
    <xf numFmtId="2" fontId="38" fillId="0" borderId="0" xfId="0" applyNumberFormat="1" applyFont="1" applyBorder="1" applyAlignment="1">
      <alignment horizontal="center"/>
    </xf>
    <xf numFmtId="49" fontId="38" fillId="0" borderId="11" xfId="0" applyNumberFormat="1" applyFont="1" applyBorder="1" applyAlignment="1">
      <alignment horizontal="center"/>
    </xf>
    <xf numFmtId="0" fontId="38" fillId="0" borderId="2" xfId="0" applyFont="1" applyBorder="1"/>
    <xf numFmtId="0" fontId="38" fillId="0" borderId="2" xfId="0" applyFont="1" applyBorder="1" applyAlignment="1">
      <alignment horizontal="center"/>
    </xf>
    <xf numFmtId="49" fontId="38" fillId="0" borderId="2" xfId="0" applyNumberFormat="1" applyFont="1" applyBorder="1" applyAlignment="1">
      <alignment horizontal="center"/>
    </xf>
    <xf numFmtId="2" fontId="38" fillId="0" borderId="2" xfId="0" applyNumberFormat="1" applyFont="1" applyBorder="1" applyAlignment="1">
      <alignment horizontal="center"/>
    </xf>
    <xf numFmtId="49" fontId="38" fillId="0" borderId="13" xfId="0" applyNumberFormat="1" applyFont="1" applyBorder="1" applyAlignment="1">
      <alignment horizontal="center"/>
    </xf>
    <xf numFmtId="49" fontId="40" fillId="0" borderId="0" xfId="0" applyNumberFormat="1" applyFont="1" applyBorder="1" applyAlignment="1">
      <alignment vertical="top"/>
    </xf>
    <xf numFmtId="49" fontId="37" fillId="0" borderId="0" xfId="0" applyNumberFormat="1" applyFont="1" applyAlignment="1">
      <alignment horizontal="center" vertical="top"/>
    </xf>
    <xf numFmtId="0" fontId="37" fillId="0" borderId="0" xfId="0" applyFont="1" applyFill="1" applyAlignment="1">
      <alignment vertical="top"/>
    </xf>
    <xf numFmtId="2" fontId="42" fillId="0" borderId="0" xfId="0" applyNumberFormat="1" applyFont="1" applyAlignment="1">
      <alignment horizontal="center" vertical="top"/>
    </xf>
    <xf numFmtId="0" fontId="37" fillId="0" borderId="0" xfId="0" applyFont="1" applyAlignment="1">
      <alignment horizontal="center" vertical="top"/>
    </xf>
    <xf numFmtId="2" fontId="37" fillId="0" borderId="0" xfId="0" applyNumberFormat="1" applyFont="1" applyBorder="1" applyAlignment="1" applyProtection="1">
      <alignment horizontal="center" vertical="top"/>
    </xf>
    <xf numFmtId="2" fontId="42" fillId="0" borderId="0" xfId="0" applyNumberFormat="1" applyFont="1" applyAlignment="1">
      <alignment horizontal="center" vertical="top" wrapText="1"/>
    </xf>
    <xf numFmtId="49" fontId="37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 vertical="top"/>
    </xf>
    <xf numFmtId="0" fontId="37" fillId="0" borderId="0" xfId="0" applyFont="1" applyFill="1"/>
    <xf numFmtId="0" fontId="37" fillId="0" borderId="0" xfId="0" applyFont="1" applyFill="1" applyAlignment="1">
      <alignment horizontal="left"/>
    </xf>
    <xf numFmtId="2" fontId="37" fillId="0" borderId="0" xfId="0" applyNumberFormat="1" applyFont="1" applyAlignment="1" applyProtection="1">
      <alignment horizontal="center" vertical="top"/>
    </xf>
    <xf numFmtId="49" fontId="37" fillId="0" borderId="0" xfId="0" quotePrefix="1" applyNumberFormat="1" applyFont="1" applyAlignment="1">
      <alignment horizontal="center"/>
    </xf>
    <xf numFmtId="0" fontId="37" fillId="0" borderId="0" xfId="0" applyFont="1" applyFill="1" applyAlignment="1"/>
    <xf numFmtId="0" fontId="37" fillId="0" borderId="0" xfId="0" applyFont="1" applyFill="1" applyBorder="1"/>
    <xf numFmtId="0" fontId="37" fillId="0" borderId="0" xfId="0" applyFont="1" applyBorder="1" applyAlignment="1">
      <alignment horizontal="center"/>
    </xf>
    <xf numFmtId="2" fontId="37" fillId="0" borderId="0" xfId="0" applyNumberFormat="1" applyFont="1" applyBorder="1" applyAlignment="1">
      <alignment horizontal="center"/>
    </xf>
    <xf numFmtId="2" fontId="37" fillId="0" borderId="0" xfId="0" quotePrefix="1" applyNumberFormat="1" applyFont="1" applyBorder="1" applyAlignment="1" applyProtection="1">
      <alignment horizontal="center"/>
    </xf>
    <xf numFmtId="2" fontId="42" fillId="0" borderId="0" xfId="0" applyNumberFormat="1" applyFont="1" applyFill="1" applyAlignment="1">
      <alignment horizontal="left" vertical="top"/>
    </xf>
    <xf numFmtId="2" fontId="42" fillId="0" borderId="0" xfId="0" applyNumberFormat="1" applyFont="1" applyAlignment="1">
      <alignment horizontal="center" vertical="center"/>
    </xf>
    <xf numFmtId="49" fontId="42" fillId="0" borderId="0" xfId="0" applyNumberFormat="1" applyFont="1" applyAlignment="1">
      <alignment horizontal="center" vertical="top"/>
    </xf>
    <xf numFmtId="2" fontId="42" fillId="0" borderId="0" xfId="0" applyNumberFormat="1" applyFont="1" applyFill="1" applyAlignment="1">
      <alignment horizontal="left"/>
    </xf>
    <xf numFmtId="2" fontId="42" fillId="0" borderId="0" xfId="0" applyNumberFormat="1" applyFont="1" applyAlignment="1">
      <alignment horizontal="center"/>
    </xf>
    <xf numFmtId="2" fontId="42" fillId="0" borderId="0" xfId="0" applyNumberFormat="1" applyFont="1" applyBorder="1" applyAlignment="1">
      <alignment horizontal="center"/>
    </xf>
    <xf numFmtId="49" fontId="37" fillId="0" borderId="0" xfId="0" quotePrefix="1" applyNumberFormat="1" applyFont="1" applyBorder="1" applyAlignment="1">
      <alignment horizontal="center"/>
    </xf>
    <xf numFmtId="49" fontId="37" fillId="0" borderId="0" xfId="0" applyNumberFormat="1" applyFont="1" applyBorder="1" applyAlignment="1">
      <alignment horizontal="center"/>
    </xf>
    <xf numFmtId="2" fontId="42" fillId="0" borderId="0" xfId="0" applyNumberFormat="1" applyFont="1" applyFill="1" applyAlignment="1">
      <alignment vertical="top" wrapText="1"/>
    </xf>
    <xf numFmtId="2" fontId="37" fillId="0" borderId="0" xfId="0" applyNumberFormat="1" applyFont="1" applyAlignment="1" applyProtection="1">
      <alignment horizontal="center"/>
    </xf>
    <xf numFmtId="2" fontId="42" fillId="0" borderId="0" xfId="0" applyNumberFormat="1" applyFont="1" applyFill="1" applyAlignment="1">
      <alignment vertical="top"/>
    </xf>
    <xf numFmtId="49" fontId="42" fillId="0" borderId="0" xfId="0" applyNumberFormat="1" applyFont="1" applyAlignment="1">
      <alignment horizontal="center" vertical="top" wrapText="1"/>
    </xf>
    <xf numFmtId="0" fontId="37" fillId="0" borderId="0" xfId="0" applyFont="1" applyAlignment="1">
      <alignment horizontal="center" vertical="top" wrapText="1"/>
    </xf>
    <xf numFmtId="2" fontId="42" fillId="0" borderId="0" xfId="0" applyNumberFormat="1" applyFont="1" applyAlignment="1">
      <alignment horizontal="center" vertical="center" wrapText="1"/>
    </xf>
    <xf numFmtId="49" fontId="37" fillId="0" borderId="0" xfId="0" quotePrefix="1" applyNumberFormat="1" applyFont="1" applyAlignment="1">
      <alignment horizontal="center" vertical="top"/>
    </xf>
    <xf numFmtId="2" fontId="42" fillId="0" borderId="0" xfId="0" applyNumberFormat="1" applyFont="1" applyFill="1" applyAlignment="1">
      <alignment horizontal="center" vertical="top"/>
    </xf>
    <xf numFmtId="49" fontId="42" fillId="0" borderId="0" xfId="0" applyNumberFormat="1" applyFont="1" applyFill="1" applyAlignment="1">
      <alignment horizontal="center" vertical="top"/>
    </xf>
    <xf numFmtId="1" fontId="42" fillId="0" borderId="0" xfId="0" applyNumberFormat="1" applyFont="1" applyAlignment="1">
      <alignment horizontal="center" vertical="top" wrapText="1"/>
    </xf>
    <xf numFmtId="2" fontId="42" fillId="0" borderId="0" xfId="0" applyNumberFormat="1" applyFont="1" applyAlignment="1">
      <alignment horizontal="left"/>
    </xf>
    <xf numFmtId="49" fontId="42" fillId="0" borderId="0" xfId="0" applyNumberFormat="1" applyFont="1" applyBorder="1" applyAlignment="1">
      <alignment horizontal="center"/>
    </xf>
    <xf numFmtId="2" fontId="42" fillId="0" borderId="0" xfId="0" applyNumberFormat="1" applyFont="1" applyAlignment="1">
      <alignment vertical="center"/>
    </xf>
    <xf numFmtId="2" fontId="42" fillId="0" borderId="0" xfId="0" applyNumberFormat="1" applyFont="1" applyAlignment="1">
      <alignment horizontal="left" vertical="top"/>
    </xf>
    <xf numFmtId="2" fontId="42" fillId="0" borderId="0" xfId="0" applyNumberFormat="1" applyFont="1" applyBorder="1" applyAlignment="1">
      <alignment horizontal="center" vertical="top"/>
    </xf>
    <xf numFmtId="49" fontId="42" fillId="0" borderId="0" xfId="0" applyNumberFormat="1" applyFont="1" applyBorder="1" applyAlignment="1">
      <alignment horizontal="center" vertical="top"/>
    </xf>
    <xf numFmtId="2" fontId="37" fillId="0" borderId="0" xfId="0" quotePrefix="1" applyNumberFormat="1" applyFont="1" applyBorder="1" applyAlignment="1">
      <alignment horizontal="center"/>
    </xf>
    <xf numFmtId="2" fontId="42" fillId="0" borderId="0" xfId="0" applyNumberFormat="1" applyFont="1" applyAlignment="1">
      <alignment vertical="top"/>
    </xf>
    <xf numFmtId="0" fontId="42" fillId="0" borderId="0" xfId="0" applyNumberFormat="1" applyFont="1" applyBorder="1" applyAlignment="1">
      <alignment horizontal="center" vertical="top"/>
    </xf>
    <xf numFmtId="2" fontId="42" fillId="0" borderId="0" xfId="0" applyNumberFormat="1" applyFont="1" applyBorder="1" applyAlignment="1">
      <alignment vertical="top"/>
    </xf>
    <xf numFmtId="2" fontId="42" fillId="0" borderId="0" xfId="0" quotePrefix="1" applyNumberFormat="1" applyFont="1" applyBorder="1" applyAlignment="1">
      <alignment horizontal="center" vertical="top"/>
    </xf>
    <xf numFmtId="0" fontId="43" fillId="0" borderId="0" xfId="0" applyFont="1"/>
    <xf numFmtId="2" fontId="40" fillId="0" borderId="0" xfId="0" applyNumberFormat="1" applyFont="1" applyFill="1" applyAlignment="1">
      <alignment vertical="top"/>
    </xf>
    <xf numFmtId="2" fontId="3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2" fontId="44" fillId="0" borderId="0" xfId="0" applyNumberFormat="1" applyFont="1" applyBorder="1" applyAlignment="1">
      <alignment vertical="top"/>
    </xf>
    <xf numFmtId="2" fontId="23" fillId="0" borderId="0" xfId="2" applyNumberFormat="1" applyFont="1" applyFill="1" applyAlignment="1">
      <alignment horizontal="left" vertical="top"/>
    </xf>
    <xf numFmtId="2" fontId="8" fillId="0" borderId="0" xfId="0" applyNumberFormat="1" applyFont="1" applyAlignment="1">
      <alignment horizontal="center" vertical="top"/>
    </xf>
    <xf numFmtId="49" fontId="38" fillId="0" borderId="0" xfId="0" applyNumberFormat="1" applyFont="1" applyBorder="1" applyAlignment="1">
      <alignment horizontal="center"/>
    </xf>
    <xf numFmtId="1" fontId="9" fillId="0" borderId="5" xfId="0" applyNumberFormat="1" applyFont="1" applyFill="1" applyBorder="1" applyAlignment="1">
      <alignment horizontal="center" vertical="center"/>
    </xf>
    <xf numFmtId="2" fontId="45" fillId="0" borderId="0" xfId="0" applyNumberFormat="1" applyFont="1" applyAlignment="1">
      <alignment vertical="top"/>
    </xf>
    <xf numFmtId="2" fontId="46" fillId="0" borderId="1" xfId="0" applyNumberFormat="1" applyFont="1" applyFill="1" applyBorder="1" applyAlignment="1">
      <alignment horizontal="left" vertical="top"/>
    </xf>
    <xf numFmtId="2" fontId="46" fillId="0" borderId="2" xfId="0" applyNumberFormat="1" applyFont="1" applyFill="1" applyBorder="1" applyAlignment="1">
      <alignment horizontal="left" vertical="top"/>
    </xf>
    <xf numFmtId="2" fontId="47" fillId="0" borderId="0" xfId="0" applyNumberFormat="1" applyFont="1" applyFill="1" applyBorder="1" applyAlignment="1">
      <alignment horizontal="left" vertical="top"/>
    </xf>
    <xf numFmtId="2" fontId="46" fillId="0" borderId="0" xfId="0" applyNumberFormat="1" applyFont="1" applyFill="1" applyBorder="1" applyAlignment="1">
      <alignment horizontal="left" vertical="top"/>
    </xf>
    <xf numFmtId="2" fontId="48" fillId="0" borderId="0" xfId="0" applyNumberFormat="1" applyFont="1" applyFill="1" applyAlignment="1">
      <alignment horizontal="left" vertical="top" wrapText="1"/>
    </xf>
    <xf numFmtId="2" fontId="48" fillId="0" borderId="0" xfId="0" applyNumberFormat="1" applyFont="1" applyFill="1" applyAlignment="1">
      <alignment horizontal="left" vertical="top"/>
    </xf>
    <xf numFmtId="2" fontId="48" fillId="0" borderId="0" xfId="0" applyNumberFormat="1" applyFont="1" applyFill="1" applyBorder="1" applyAlignment="1">
      <alignment horizontal="left" vertical="top"/>
    </xf>
    <xf numFmtId="2" fontId="48" fillId="0" borderId="0" xfId="0" applyNumberFormat="1" applyFont="1" applyFill="1" applyBorder="1" applyAlignment="1">
      <alignment horizontal="left" vertical="top" wrapText="1"/>
    </xf>
    <xf numFmtId="2" fontId="48" fillId="0" borderId="0" xfId="0" applyNumberFormat="1" applyFont="1" applyFill="1" applyAlignment="1">
      <alignment horizontal="left" vertical="center"/>
    </xf>
    <xf numFmtId="2" fontId="48" fillId="0" borderId="0" xfId="0" applyNumberFormat="1" applyFont="1" applyFill="1" applyAlignment="1">
      <alignment horizontal="left"/>
    </xf>
    <xf numFmtId="2" fontId="48" fillId="0" borderId="0" xfId="0" applyNumberFormat="1" applyFont="1" applyFill="1" applyBorder="1" applyAlignment="1">
      <alignment horizontal="left"/>
    </xf>
    <xf numFmtId="2" fontId="49" fillId="0" borderId="0" xfId="0" applyNumberFormat="1" applyFont="1" applyFill="1" applyAlignment="1">
      <alignment horizontal="left" vertical="top"/>
    </xf>
    <xf numFmtId="0" fontId="50" fillId="0" borderId="0" xfId="0" applyFont="1" applyFill="1" applyAlignment="1">
      <alignment horizontal="left"/>
    </xf>
    <xf numFmtId="0" fontId="50" fillId="0" borderId="0" xfId="0" applyFont="1" applyFill="1" applyAlignment="1">
      <alignment horizontal="left" vertical="center"/>
    </xf>
    <xf numFmtId="1" fontId="41" fillId="0" borderId="8" xfId="2" applyNumberFormat="1" applyFont="1" applyFill="1" applyBorder="1" applyAlignment="1">
      <alignment horizontal="center"/>
    </xf>
    <xf numFmtId="1" fontId="41" fillId="0" borderId="10" xfId="2" applyNumberFormat="1" applyFont="1" applyFill="1" applyBorder="1" applyAlignment="1">
      <alignment horizontal="center"/>
    </xf>
    <xf numFmtId="1" fontId="41" fillId="0" borderId="12" xfId="2" applyNumberFormat="1" applyFont="1" applyFill="1" applyBorder="1" applyAlignment="1">
      <alignment horizontal="center"/>
    </xf>
    <xf numFmtId="1" fontId="53" fillId="0" borderId="0" xfId="2" applyNumberFormat="1" applyFont="1" applyFill="1" applyBorder="1" applyAlignment="1">
      <alignment horizontal="center"/>
    </xf>
    <xf numFmtId="1" fontId="36" fillId="0" borderId="0" xfId="2" applyNumberFormat="1" applyFont="1" applyFill="1" applyAlignment="1">
      <alignment horizontal="center"/>
    </xf>
    <xf numFmtId="1" fontId="35" fillId="0" borderId="0" xfId="2" applyNumberFormat="1" applyFont="1" applyFill="1" applyAlignment="1">
      <alignment horizontal="center" vertical="top"/>
    </xf>
    <xf numFmtId="1" fontId="53" fillId="0" borderId="0" xfId="2" applyNumberFormat="1" applyFont="1" applyFill="1" applyAlignment="1">
      <alignment horizontal="center"/>
    </xf>
    <xf numFmtId="1" fontId="36" fillId="0" borderId="0" xfId="2" applyNumberFormat="1" applyFont="1" applyFill="1" applyBorder="1" applyAlignment="1">
      <alignment horizontal="center"/>
    </xf>
    <xf numFmtId="1" fontId="36" fillId="0" borderId="0" xfId="2" applyNumberFormat="1" applyFont="1" applyFill="1"/>
    <xf numFmtId="0" fontId="36" fillId="0" borderId="0" xfId="2" applyFont="1" applyFill="1"/>
    <xf numFmtId="0" fontId="36" fillId="0" borderId="0" xfId="2" applyFont="1"/>
    <xf numFmtId="2" fontId="53" fillId="0" borderId="0" xfId="2" applyNumberFormat="1" applyFont="1" applyFill="1" applyAlignment="1">
      <alignment horizontal="center" vertical="top"/>
    </xf>
    <xf numFmtId="1" fontId="41" fillId="0" borderId="0" xfId="2" applyNumberFormat="1" applyFont="1" applyFill="1" applyBorder="1" applyAlignment="1">
      <alignment horizontal="center"/>
    </xf>
    <xf numFmtId="2" fontId="35" fillId="0" borderId="0" xfId="2" applyNumberFormat="1" applyFont="1" applyFill="1" applyAlignment="1"/>
    <xf numFmtId="1" fontId="36" fillId="0" borderId="0" xfId="2" applyNumberFormat="1" applyFont="1" applyFill="1" applyAlignment="1">
      <alignment horizontal="center" vertical="center"/>
    </xf>
    <xf numFmtId="1" fontId="36" fillId="0" borderId="0" xfId="2" applyNumberFormat="1" applyFont="1" applyFill="1" applyAlignment="1">
      <alignment horizontal="center" vertical="center" wrapText="1"/>
    </xf>
    <xf numFmtId="1" fontId="41" fillId="0" borderId="0" xfId="0" applyNumberFormat="1" applyFont="1" applyFill="1" applyBorder="1" applyAlignment="1">
      <alignment horizontal="center" vertical="center"/>
    </xf>
    <xf numFmtId="1" fontId="36" fillId="0" borderId="0" xfId="0" applyNumberFormat="1" applyFont="1" applyFill="1" applyBorder="1" applyAlignment="1">
      <alignment horizontal="center" vertical="center"/>
    </xf>
    <xf numFmtId="0" fontId="37" fillId="0" borderId="0" xfId="0" applyNumberFormat="1" applyFont="1" applyAlignment="1">
      <alignment horizontal="center" vertical="top"/>
    </xf>
    <xf numFmtId="0" fontId="37" fillId="0" borderId="0" xfId="0" applyNumberFormat="1" applyFont="1" applyAlignment="1">
      <alignment horizontal="center"/>
    </xf>
    <xf numFmtId="49" fontId="37" fillId="0" borderId="0" xfId="0" applyNumberFormat="1" applyFont="1" applyFill="1" applyAlignment="1">
      <alignment horizontal="center"/>
    </xf>
    <xf numFmtId="49" fontId="40" fillId="0" borderId="0" xfId="0" applyNumberFormat="1" applyFont="1" applyBorder="1" applyAlignment="1">
      <alignment vertical="center"/>
    </xf>
    <xf numFmtId="2" fontId="42" fillId="0" borderId="0" xfId="0" applyNumberFormat="1" applyFont="1" applyAlignment="1"/>
    <xf numFmtId="0" fontId="37" fillId="0" borderId="0" xfId="0" applyFont="1" applyAlignment="1">
      <alignment vertical="top"/>
    </xf>
    <xf numFmtId="0" fontId="37" fillId="0" borderId="0" xfId="0" applyFont="1" applyAlignment="1">
      <alignment horizontal="left" vertical="top"/>
    </xf>
    <xf numFmtId="0" fontId="37" fillId="0" borderId="0" xfId="0" applyFont="1" applyBorder="1"/>
    <xf numFmtId="0" fontId="32" fillId="0" borderId="0" xfId="2" quotePrefix="1" applyFont="1" applyFill="1" applyAlignment="1">
      <alignment horizontal="center"/>
    </xf>
    <xf numFmtId="2" fontId="32" fillId="0" borderId="0" xfId="2" applyNumberFormat="1" applyFill="1"/>
    <xf numFmtId="2" fontId="3" fillId="0" borderId="0" xfId="0" applyNumberFormat="1" applyFont="1" applyAlignment="1">
      <alignment horizontal="center" vertical="top"/>
    </xf>
    <xf numFmtId="2" fontId="3" fillId="0" borderId="0" xfId="0" applyNumberFormat="1" applyFont="1" applyBorder="1" applyAlignment="1">
      <alignment horizontal="center" vertical="top"/>
    </xf>
    <xf numFmtId="0" fontId="32" fillId="0" borderId="0" xfId="2" applyAlignment="1">
      <alignment horizontal="center"/>
    </xf>
    <xf numFmtId="0" fontId="32" fillId="0" borderId="0" xfId="2" applyFill="1" applyAlignment="1">
      <alignment horizontal="center"/>
    </xf>
    <xf numFmtId="0" fontId="9" fillId="0" borderId="0" xfId="0" applyFont="1" applyBorder="1" applyAlignment="1">
      <alignment horizontal="center"/>
    </xf>
    <xf numFmtId="2" fontId="41" fillId="0" borderId="3" xfId="0" applyNumberFormat="1" applyFont="1" applyBorder="1" applyAlignment="1">
      <alignment horizontal="center"/>
    </xf>
    <xf numFmtId="1" fontId="36" fillId="0" borderId="0" xfId="0" applyNumberFormat="1" applyFont="1" applyFill="1" applyAlignment="1" applyProtection="1">
      <alignment horizontal="center"/>
    </xf>
    <xf numFmtId="2" fontId="36" fillId="0" borderId="0" xfId="0" applyNumberFormat="1" applyFont="1" applyFill="1" applyBorder="1" applyAlignment="1" applyProtection="1">
      <alignment horizontal="center"/>
    </xf>
    <xf numFmtId="0" fontId="36" fillId="0" borderId="0" xfId="0" applyFont="1" applyFill="1" applyAlignment="1">
      <alignment horizontal="center"/>
    </xf>
    <xf numFmtId="2" fontId="36" fillId="0" borderId="0" xfId="0" quotePrefix="1" applyNumberFormat="1" applyFont="1" applyFill="1" applyAlignment="1" applyProtection="1">
      <alignment horizontal="center"/>
    </xf>
    <xf numFmtId="2" fontId="11" fillId="0" borderId="0" xfId="0" applyNumberFormat="1" applyFont="1" applyFill="1" applyAlignment="1">
      <alignment vertical="top"/>
    </xf>
    <xf numFmtId="0" fontId="37" fillId="0" borderId="0" xfId="0" applyFont="1" applyFill="1" applyAlignment="1">
      <alignment horizontal="center"/>
    </xf>
    <xf numFmtId="2" fontId="37" fillId="0" borderId="0" xfId="0" applyNumberFormat="1" applyFont="1" applyFill="1" applyBorder="1" applyAlignment="1" applyProtection="1">
      <alignment horizontal="center"/>
    </xf>
    <xf numFmtId="0" fontId="37" fillId="0" borderId="0" xfId="0" quotePrefix="1" applyFont="1" applyFill="1" applyAlignment="1">
      <alignment horizontal="center"/>
    </xf>
    <xf numFmtId="0" fontId="37" fillId="0" borderId="0" xfId="0" applyFont="1" applyFill="1" applyBorder="1" applyAlignment="1">
      <alignment horizontal="center"/>
    </xf>
    <xf numFmtId="2" fontId="37" fillId="0" borderId="0" xfId="0" applyNumberFormat="1" applyFont="1" applyFill="1" applyBorder="1" applyAlignment="1">
      <alignment horizontal="center"/>
    </xf>
    <xf numFmtId="2" fontId="3" fillId="0" borderId="0" xfId="0" applyNumberFormat="1" applyFont="1" applyAlignment="1"/>
    <xf numFmtId="0" fontId="14" fillId="0" borderId="0" xfId="0" applyFont="1" applyAlignment="1">
      <alignment horizontal="left"/>
    </xf>
    <xf numFmtId="49" fontId="55" fillId="0" borderId="0" xfId="0" applyNumberFormat="1" applyFont="1" applyAlignment="1">
      <alignment horizontal="center"/>
    </xf>
    <xf numFmtId="2" fontId="1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left"/>
    </xf>
    <xf numFmtId="49" fontId="44" fillId="0" borderId="0" xfId="0" applyNumberFormat="1" applyFont="1" applyBorder="1" applyAlignment="1">
      <alignment horizontal="center"/>
    </xf>
    <xf numFmtId="0" fontId="56" fillId="0" borderId="0" xfId="0" applyFont="1" applyBorder="1" applyAlignment="1">
      <alignment horizontal="center"/>
    </xf>
    <xf numFmtId="1" fontId="59" fillId="0" borderId="0" xfId="2" applyNumberFormat="1" applyFont="1" applyFill="1" applyBorder="1" applyAlignment="1"/>
    <xf numFmtId="1" fontId="57" fillId="0" borderId="2" xfId="2" applyNumberFormat="1" applyFont="1" applyFill="1" applyBorder="1" applyAlignment="1">
      <alignment horizontal="center"/>
    </xf>
    <xf numFmtId="1" fontId="59" fillId="0" borderId="2" xfId="2" applyNumberFormat="1" applyFont="1" applyFill="1" applyBorder="1" applyAlignment="1"/>
    <xf numFmtId="1" fontId="20" fillId="4" borderId="1" xfId="2" applyNumberFormat="1" applyFont="1" applyFill="1" applyBorder="1" applyAlignment="1">
      <alignment horizontal="center"/>
    </xf>
    <xf numFmtId="1" fontId="60" fillId="3" borderId="1" xfId="2" applyNumberFormat="1" applyFont="1" applyFill="1" applyBorder="1" applyAlignment="1">
      <alignment horizontal="center"/>
    </xf>
    <xf numFmtId="1" fontId="20" fillId="4" borderId="0" xfId="2" applyNumberFormat="1" applyFont="1" applyFill="1" applyBorder="1" applyAlignment="1">
      <alignment horizontal="center"/>
    </xf>
    <xf numFmtId="1" fontId="60" fillId="3" borderId="0" xfId="2" applyNumberFormat="1" applyFont="1" applyFill="1" applyBorder="1" applyAlignment="1">
      <alignment horizontal="center"/>
    </xf>
    <xf numFmtId="1" fontId="20" fillId="4" borderId="2" xfId="2" applyNumberFormat="1" applyFont="1" applyFill="1" applyBorder="1" applyAlignment="1">
      <alignment horizontal="center"/>
    </xf>
    <xf numFmtId="1" fontId="60" fillId="3" borderId="2" xfId="2" applyNumberFormat="1" applyFont="1" applyFill="1" applyBorder="1" applyAlignment="1">
      <alignment horizontal="center"/>
    </xf>
    <xf numFmtId="0" fontId="61" fillId="3" borderId="0" xfId="2" applyFont="1" applyFill="1" applyAlignment="1">
      <alignment horizontal="center"/>
    </xf>
    <xf numFmtId="1" fontId="29" fillId="4" borderId="0" xfId="2" applyNumberFormat="1" applyFont="1" applyFill="1" applyBorder="1" applyAlignment="1">
      <alignment horizontal="left"/>
    </xf>
    <xf numFmtId="1" fontId="23" fillId="4" borderId="0" xfId="2" applyNumberFormat="1" applyFont="1" applyFill="1" applyBorder="1" applyAlignment="1">
      <alignment horizontal="center"/>
    </xf>
    <xf numFmtId="1" fontId="22" fillId="4" borderId="0" xfId="2" applyNumberFormat="1" applyFont="1" applyFill="1" applyAlignment="1">
      <alignment horizontal="center"/>
    </xf>
    <xf numFmtId="1" fontId="23" fillId="4" borderId="0" xfId="2" quotePrefix="1" applyNumberFormat="1" applyFont="1" applyFill="1" applyAlignment="1">
      <alignment horizontal="center"/>
    </xf>
    <xf numFmtId="1" fontId="23" fillId="4" borderId="0" xfId="2" applyNumberFormat="1" applyFont="1" applyFill="1" applyAlignment="1">
      <alignment horizontal="center"/>
    </xf>
    <xf numFmtId="1" fontId="23" fillId="4" borderId="0" xfId="2" applyNumberFormat="1" applyFont="1" applyFill="1" applyAlignment="1">
      <alignment vertical="center" wrapText="1"/>
    </xf>
    <xf numFmtId="1" fontId="23" fillId="4" borderId="0" xfId="2" quotePrefix="1" applyNumberFormat="1" applyFont="1" applyFill="1" applyAlignment="1">
      <alignment horizontal="center" vertical="top"/>
    </xf>
    <xf numFmtId="1" fontId="23" fillId="4" borderId="0" xfId="2" quotePrefix="1" applyNumberFormat="1" applyFont="1" applyFill="1" applyBorder="1" applyAlignment="1">
      <alignment horizontal="center"/>
    </xf>
    <xf numFmtId="1" fontId="22" fillId="4" borderId="0" xfId="2" applyNumberFormat="1" applyFont="1" applyFill="1" applyAlignment="1">
      <alignment horizontal="center" vertical="center" wrapText="1"/>
    </xf>
    <xf numFmtId="2" fontId="23" fillId="4" borderId="0" xfId="2" applyNumberFormat="1" applyFont="1" applyFill="1" applyAlignment="1">
      <alignment horizontal="center" vertical="top"/>
    </xf>
    <xf numFmtId="0" fontId="23" fillId="4" borderId="0" xfId="2" applyNumberFormat="1" applyFont="1" applyFill="1" applyAlignment="1">
      <alignment horizontal="center" vertical="top"/>
    </xf>
    <xf numFmtId="1" fontId="23" fillId="4" borderId="0" xfId="2" applyNumberFormat="1" applyFont="1" applyFill="1" applyAlignment="1">
      <alignment horizontal="center" vertical="top"/>
    </xf>
    <xf numFmtId="0" fontId="23" fillId="4" borderId="0" xfId="2" applyNumberFormat="1" applyFont="1" applyFill="1" applyBorder="1" applyAlignment="1">
      <alignment horizontal="center"/>
    </xf>
    <xf numFmtId="2" fontId="23" fillId="4" borderId="0" xfId="2" quotePrefix="1" applyNumberFormat="1" applyFont="1" applyFill="1" applyAlignment="1">
      <alignment horizontal="center"/>
    </xf>
    <xf numFmtId="2" fontId="23" fillId="4" borderId="0" xfId="2" applyNumberFormat="1" applyFont="1" applyFill="1" applyAlignment="1">
      <alignment horizontal="center"/>
    </xf>
    <xf numFmtId="2" fontId="23" fillId="0" borderId="0" xfId="2" quotePrefix="1" applyNumberFormat="1" applyFont="1" applyFill="1" applyBorder="1" applyAlignment="1">
      <alignment horizontal="center"/>
    </xf>
    <xf numFmtId="2" fontId="23" fillId="4" borderId="0" xfId="2" quotePrefix="1" applyNumberFormat="1" applyFont="1" applyFill="1" applyBorder="1" applyAlignment="1">
      <alignment horizontal="center"/>
    </xf>
    <xf numFmtId="2" fontId="23" fillId="4" borderId="0" xfId="2" applyNumberFormat="1" applyFont="1" applyFill="1" applyBorder="1" applyAlignment="1">
      <alignment horizontal="center"/>
    </xf>
    <xf numFmtId="1" fontId="61" fillId="3" borderId="0" xfId="2" applyNumberFormat="1" applyFont="1" applyFill="1" applyAlignment="1">
      <alignment horizontal="center"/>
    </xf>
    <xf numFmtId="2" fontId="23" fillId="4" borderId="0" xfId="2" applyNumberFormat="1" applyFont="1" applyFill="1" applyAlignment="1">
      <alignment vertical="top"/>
    </xf>
    <xf numFmtId="2" fontId="2" fillId="0" borderId="0" xfId="2" applyNumberFormat="1" applyFont="1" applyFill="1" applyAlignment="1">
      <alignment horizontal="center" vertical="top"/>
    </xf>
    <xf numFmtId="2" fontId="23" fillId="4" borderId="0" xfId="2" applyNumberFormat="1" applyFont="1" applyFill="1" applyAlignment="1">
      <alignment vertical="center"/>
    </xf>
    <xf numFmtId="0" fontId="61" fillId="3" borderId="0" xfId="2" applyFont="1" applyFill="1" applyAlignment="1"/>
    <xf numFmtId="0" fontId="27" fillId="0" borderId="0" xfId="2" applyNumberFormat="1" applyFont="1" applyFill="1" applyAlignment="1">
      <alignment horizontal="center" vertical="top"/>
    </xf>
    <xf numFmtId="1" fontId="62" fillId="3" borderId="0" xfId="2" applyNumberFormat="1" applyFont="1" applyFill="1" applyBorder="1" applyAlignment="1">
      <alignment horizontal="center"/>
    </xf>
    <xf numFmtId="1" fontId="22" fillId="4" borderId="0" xfId="2" applyNumberFormat="1" applyFont="1" applyFill="1" applyBorder="1" applyAlignment="1"/>
    <xf numFmtId="1" fontId="63" fillId="3" borderId="0" xfId="2" applyNumberFormat="1" applyFont="1" applyFill="1" applyBorder="1" applyAlignment="1">
      <alignment horizontal="center"/>
    </xf>
    <xf numFmtId="2" fontId="32" fillId="0" borderId="0" xfId="2" applyNumberFormat="1" applyFont="1" applyFill="1" applyAlignment="1">
      <alignment horizontal="center"/>
    </xf>
    <xf numFmtId="0" fontId="65" fillId="3" borderId="0" xfId="2" applyFont="1" applyFill="1" applyAlignment="1">
      <alignment horizontal="center"/>
    </xf>
    <xf numFmtId="1" fontId="23" fillId="4" borderId="0" xfId="2" quotePrefix="1" applyNumberFormat="1" applyFont="1" applyFill="1" applyAlignment="1">
      <alignment horizontal="center" vertical="center"/>
    </xf>
    <xf numFmtId="1" fontId="23" fillId="4" borderId="0" xfId="2" applyNumberFormat="1" applyFont="1" applyFill="1" applyAlignment="1">
      <alignment horizontal="center" vertical="top" wrapText="1"/>
    </xf>
    <xf numFmtId="0" fontId="61" fillId="0" borderId="0" xfId="2" applyFont="1" applyFill="1" applyAlignment="1">
      <alignment horizontal="center"/>
    </xf>
    <xf numFmtId="0" fontId="65" fillId="0" borderId="0" xfId="2" applyFont="1" applyFill="1" applyAlignment="1">
      <alignment horizontal="center"/>
    </xf>
    <xf numFmtId="2" fontId="64" fillId="3" borderId="0" xfId="2" applyNumberFormat="1" applyFont="1" applyFill="1" applyAlignment="1">
      <alignment horizontal="center"/>
    </xf>
    <xf numFmtId="1" fontId="23" fillId="4" borderId="0" xfId="2" applyNumberFormat="1" applyFont="1" applyFill="1" applyBorder="1" applyAlignment="1">
      <alignment horizontal="left"/>
    </xf>
    <xf numFmtId="2" fontId="61" fillId="0" borderId="0" xfId="2" applyNumberFormat="1" applyFont="1" applyFill="1" applyAlignment="1">
      <alignment horizontal="center"/>
    </xf>
    <xf numFmtId="2" fontId="30" fillId="0" borderId="0" xfId="2" applyNumberFormat="1" applyFont="1" applyFill="1"/>
    <xf numFmtId="1" fontId="23" fillId="4" borderId="0" xfId="2" applyNumberFormat="1" applyFont="1" applyFill="1" applyAlignment="1">
      <alignment vertical="top"/>
    </xf>
    <xf numFmtId="2" fontId="61" fillId="3" borderId="0" xfId="2" applyNumberFormat="1" applyFont="1" applyFill="1" applyAlignment="1">
      <alignment horizontal="center"/>
    </xf>
    <xf numFmtId="2" fontId="23" fillId="4" borderId="0" xfId="2" applyNumberFormat="1" applyFont="1" applyFill="1" applyAlignment="1"/>
    <xf numFmtId="1" fontId="23" fillId="4" borderId="0" xfId="2" applyNumberFormat="1" applyFont="1" applyFill="1" applyAlignment="1"/>
    <xf numFmtId="2" fontId="66" fillId="3" borderId="0" xfId="2" applyNumberFormat="1" applyFont="1" applyFill="1" applyBorder="1" applyAlignment="1">
      <alignment horizontal="right"/>
    </xf>
    <xf numFmtId="1" fontId="23" fillId="4" borderId="0" xfId="2" applyNumberFormat="1" applyFont="1" applyFill="1" applyAlignment="1">
      <alignment vertical="center"/>
    </xf>
    <xf numFmtId="2" fontId="23" fillId="4" borderId="0" xfId="2" applyNumberFormat="1" applyFont="1" applyFill="1" applyAlignment="1">
      <alignment horizontal="center" vertical="center"/>
    </xf>
    <xf numFmtId="2" fontId="27" fillId="0" borderId="0" xfId="2" applyNumberFormat="1" applyFont="1" applyFill="1" applyAlignment="1">
      <alignment horizontal="center" vertical="top"/>
    </xf>
    <xf numFmtId="1" fontId="27" fillId="0" borderId="0" xfId="2" applyNumberFormat="1" applyFont="1" applyFill="1" applyAlignment="1">
      <alignment horizontal="center"/>
    </xf>
    <xf numFmtId="1" fontId="23" fillId="4" borderId="0" xfId="2" applyNumberFormat="1" applyFont="1" applyFill="1" applyAlignment="1">
      <alignment horizontal="center" vertical="center" wrapText="1"/>
    </xf>
    <xf numFmtId="2" fontId="61" fillId="3" borderId="0" xfId="2" applyNumberFormat="1" applyFont="1" applyFill="1" applyAlignment="1">
      <alignment horizontal="center" vertical="center"/>
    </xf>
    <xf numFmtId="0" fontId="61" fillId="3" borderId="0" xfId="2" applyFont="1" applyFill="1" applyAlignment="1">
      <alignment horizontal="right"/>
    </xf>
    <xf numFmtId="2" fontId="32" fillId="0" borderId="0" xfId="2" applyNumberFormat="1"/>
    <xf numFmtId="2" fontId="58" fillId="0" borderId="0" xfId="2" applyNumberFormat="1" applyFont="1" applyFill="1" applyBorder="1" applyAlignment="1">
      <alignment horizontal="right"/>
    </xf>
    <xf numFmtId="1" fontId="36" fillId="0" borderId="2" xfId="2" applyNumberFormat="1" applyFont="1" applyFill="1" applyBorder="1" applyAlignment="1">
      <alignment horizontal="center"/>
    </xf>
    <xf numFmtId="1" fontId="29" fillId="0" borderId="2" xfId="2" applyNumberFormat="1" applyFont="1" applyFill="1" applyBorder="1" applyAlignment="1">
      <alignment horizontal="left"/>
    </xf>
    <xf numFmtId="1" fontId="23" fillId="0" borderId="2" xfId="2" applyNumberFormat="1" applyFont="1" applyFill="1" applyBorder="1" applyAlignment="1">
      <alignment horizontal="center"/>
    </xf>
    <xf numFmtId="49" fontId="23" fillId="0" borderId="2" xfId="2" applyNumberFormat="1" applyFont="1" applyFill="1" applyBorder="1" applyAlignment="1">
      <alignment horizontal="center"/>
    </xf>
    <xf numFmtId="1" fontId="23" fillId="4" borderId="2" xfId="2" applyNumberFormat="1" applyFont="1" applyFill="1" applyBorder="1" applyAlignment="1">
      <alignment horizontal="center"/>
    </xf>
    <xf numFmtId="0" fontId="61" fillId="3" borderId="2" xfId="2" applyFont="1" applyFill="1" applyBorder="1" applyAlignment="1">
      <alignment horizontal="center"/>
    </xf>
    <xf numFmtId="1" fontId="23" fillId="4" borderId="0" xfId="2" applyNumberFormat="1" applyFont="1" applyFill="1" applyAlignment="1">
      <alignment horizontal="left"/>
    </xf>
    <xf numFmtId="2" fontId="23" fillId="4" borderId="0" xfId="2" applyNumberFormat="1" applyFont="1" applyFill="1" applyAlignment="1">
      <alignment horizontal="center" vertical="center" wrapText="1"/>
    </xf>
    <xf numFmtId="166" fontId="23" fillId="0" borderId="0" xfId="2" applyNumberFormat="1" applyFont="1" applyFill="1" applyAlignment="1">
      <alignment horizontal="center"/>
    </xf>
    <xf numFmtId="0" fontId="61" fillId="0" borderId="0" xfId="2" quotePrefix="1" applyFont="1" applyFill="1" applyAlignment="1">
      <alignment horizontal="center"/>
    </xf>
    <xf numFmtId="0" fontId="61" fillId="3" borderId="0" xfId="2" quotePrefix="1" applyFont="1" applyFill="1" applyAlignment="1">
      <alignment horizontal="center"/>
    </xf>
    <xf numFmtId="2" fontId="23" fillId="4" borderId="0" xfId="2" quotePrefix="1" applyNumberFormat="1" applyFont="1" applyFill="1" applyAlignment="1">
      <alignment horizontal="center" vertical="center"/>
    </xf>
    <xf numFmtId="2" fontId="23" fillId="4" borderId="0" xfId="2" applyNumberFormat="1" applyFont="1" applyFill="1" applyAlignment="1">
      <alignment horizontal="center" vertical="top" wrapText="1"/>
    </xf>
    <xf numFmtId="0" fontId="32" fillId="4" borderId="0" xfId="2" applyFont="1" applyFill="1"/>
    <xf numFmtId="1" fontId="21" fillId="0" borderId="0" xfId="2" applyNumberFormat="1" applyFont="1" applyFill="1" applyBorder="1" applyAlignment="1">
      <alignment horizontal="center"/>
    </xf>
    <xf numFmtId="0" fontId="37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vertical="center"/>
    </xf>
    <xf numFmtId="2" fontId="10" fillId="0" borderId="0" xfId="0" applyNumberFormat="1" applyFont="1" applyFill="1" applyAlignment="1" applyProtection="1">
      <alignment horizontal="center"/>
    </xf>
    <xf numFmtId="2" fontId="8" fillId="0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0" fontId="43" fillId="0" borderId="0" xfId="2" applyFont="1" applyAlignment="1"/>
    <xf numFmtId="1" fontId="22" fillId="0" borderId="2" xfId="2" applyNumberFormat="1" applyFont="1" applyFill="1" applyBorder="1" applyAlignment="1"/>
    <xf numFmtId="1" fontId="25" fillId="0" borderId="1" xfId="2" applyNumberFormat="1" applyFont="1" applyFill="1" applyBorder="1" applyAlignment="1">
      <alignment horizontal="left"/>
    </xf>
    <xf numFmtId="1" fontId="24" fillId="0" borderId="0" xfId="2" applyNumberFormat="1" applyFont="1" applyFill="1" applyAlignment="1">
      <alignment horizontal="center"/>
    </xf>
    <xf numFmtId="2" fontId="24" fillId="0" borderId="0" xfId="2" applyNumberFormat="1" applyFont="1" applyFill="1" applyAlignment="1">
      <alignment horizontal="center"/>
    </xf>
    <xf numFmtId="1" fontId="22" fillId="0" borderId="0" xfId="2" applyNumberFormat="1" applyFont="1" applyFill="1" applyBorder="1" applyAlignment="1">
      <alignment horizontal="center"/>
    </xf>
    <xf numFmtId="1" fontId="24" fillId="0" borderId="0" xfId="2" applyNumberFormat="1" applyFont="1" applyFill="1" applyAlignment="1">
      <alignment horizontal="left"/>
    </xf>
    <xf numFmtId="1" fontId="25" fillId="0" borderId="0" xfId="2" applyNumberFormat="1" applyFont="1" applyFill="1" applyBorder="1" applyAlignment="1">
      <alignment horizontal="left"/>
    </xf>
    <xf numFmtId="1" fontId="28" fillId="0" borderId="1" xfId="2" quotePrefix="1" applyNumberFormat="1" applyFont="1" applyBorder="1" applyAlignment="1">
      <alignment horizontal="center"/>
    </xf>
    <xf numFmtId="1" fontId="23" fillId="0" borderId="0" xfId="2" applyNumberFormat="1" applyFont="1" applyFill="1" applyAlignment="1">
      <alignment horizontal="center" vertical="center"/>
    </xf>
    <xf numFmtId="0" fontId="32" fillId="0" borderId="0" xfId="2" applyFont="1" applyFill="1" applyAlignment="1">
      <alignment horizontal="center"/>
    </xf>
    <xf numFmtId="1" fontId="23" fillId="0" borderId="0" xfId="2" applyNumberFormat="1" applyFont="1" applyFill="1" applyAlignment="1">
      <alignment horizontal="center" wrapText="1"/>
    </xf>
    <xf numFmtId="2" fontId="24" fillId="0" borderId="0" xfId="2" applyNumberFormat="1" applyFont="1" applyFill="1" applyAlignment="1">
      <alignment horizontal="center" vertical="top"/>
    </xf>
    <xf numFmtId="1" fontId="29" fillId="0" borderId="0" xfId="2" applyNumberFormat="1" applyFont="1" applyFill="1" applyBorder="1" applyAlignment="1">
      <alignment horizontal="left"/>
    </xf>
    <xf numFmtId="1" fontId="20" fillId="0" borderId="9" xfId="2" applyNumberFormat="1" applyFont="1" applyFill="1" applyBorder="1" applyAlignment="1">
      <alignment horizontal="center"/>
    </xf>
    <xf numFmtId="1" fontId="20" fillId="0" borderId="11" xfId="2" applyNumberFormat="1" applyFont="1" applyFill="1" applyBorder="1" applyAlignment="1">
      <alignment horizontal="center"/>
    </xf>
    <xf numFmtId="1" fontId="20" fillId="0" borderId="13" xfId="2" applyNumberFormat="1" applyFont="1" applyFill="1" applyBorder="1" applyAlignment="1">
      <alignment horizontal="center"/>
    </xf>
    <xf numFmtId="2" fontId="3" fillId="0" borderId="0" xfId="0" applyNumberFormat="1" applyFont="1" applyBorder="1" applyAlignment="1">
      <alignment horizontal="center" vertical="top"/>
    </xf>
    <xf numFmtId="2" fontId="3" fillId="0" borderId="0" xfId="0" applyNumberFormat="1" applyFont="1" applyBorder="1" applyAlignment="1">
      <alignment horizontal="center" vertical="top"/>
    </xf>
    <xf numFmtId="2" fontId="14" fillId="0" borderId="3" xfId="0" applyNumberFormat="1" applyFont="1" applyBorder="1" applyAlignment="1">
      <alignment horizontal="center" vertical="top"/>
    </xf>
    <xf numFmtId="2" fontId="2" fillId="0" borderId="0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center" vertical="center" wrapText="1"/>
    </xf>
    <xf numFmtId="1" fontId="22" fillId="0" borderId="0" xfId="2" applyNumberFormat="1" applyFont="1" applyFill="1" applyAlignment="1">
      <alignment horizontal="center" vertical="top"/>
    </xf>
    <xf numFmtId="1" fontId="67" fillId="0" borderId="0" xfId="2" applyNumberFormat="1" applyFont="1" applyFill="1" applyAlignment="1">
      <alignment horizontal="center"/>
    </xf>
    <xf numFmtId="0" fontId="23" fillId="0" borderId="0" xfId="2" applyNumberFormat="1" applyFont="1" applyFill="1" applyAlignment="1">
      <alignment horizontal="center" vertical="center"/>
    </xf>
    <xf numFmtId="0" fontId="32" fillId="0" borderId="0" xfId="2" applyFill="1" applyAlignment="1">
      <alignment vertical="center"/>
    </xf>
    <xf numFmtId="2" fontId="27" fillId="0" borderId="0" xfId="2" applyNumberFormat="1" applyFont="1" applyFill="1" applyAlignment="1">
      <alignment horizontal="center" vertical="center" wrapText="1"/>
    </xf>
    <xf numFmtId="2" fontId="36" fillId="0" borderId="0" xfId="0" applyNumberFormat="1" applyFont="1" applyFill="1" applyAlignment="1">
      <alignment horizontal="center" vertical="top"/>
    </xf>
    <xf numFmtId="2" fontId="36" fillId="0" borderId="0" xfId="0" applyNumberFormat="1" applyFont="1" applyFill="1" applyAlignment="1">
      <alignment horizontal="center"/>
    </xf>
    <xf numFmtId="2" fontId="40" fillId="0" borderId="3" xfId="0" applyNumberFormat="1" applyFont="1" applyBorder="1" applyAlignment="1">
      <alignment horizontal="center" vertical="top"/>
    </xf>
    <xf numFmtId="0" fontId="17" fillId="0" borderId="0" xfId="0" applyFont="1" applyAlignment="1">
      <alignment vertical="top"/>
    </xf>
    <xf numFmtId="2" fontId="10" fillId="0" borderId="0" xfId="0" applyNumberFormat="1" applyFont="1" applyAlignment="1">
      <alignment vertical="top" wrapText="1"/>
    </xf>
    <xf numFmtId="1" fontId="36" fillId="0" borderId="0" xfId="0" applyNumberFormat="1" applyFont="1" applyFill="1" applyAlignment="1">
      <alignment horizontal="center"/>
    </xf>
    <xf numFmtId="2" fontId="36" fillId="0" borderId="0" xfId="0" applyNumberFormat="1" applyFont="1" applyFill="1" applyAlignment="1">
      <alignment horizontal="left"/>
    </xf>
    <xf numFmtId="2" fontId="36" fillId="0" borderId="0" xfId="0" applyNumberFormat="1" applyFont="1" applyFill="1" applyAlignment="1">
      <alignment horizontal="center" vertical="center"/>
    </xf>
    <xf numFmtId="2" fontId="36" fillId="0" borderId="0" xfId="0" applyNumberFormat="1" applyFont="1" applyFill="1" applyBorder="1" applyAlignment="1">
      <alignment horizontal="center"/>
    </xf>
    <xf numFmtId="2" fontId="36" fillId="0" borderId="0" xfId="0" applyNumberFormat="1" applyFont="1" applyFill="1" applyAlignment="1" applyProtection="1">
      <alignment horizontal="center"/>
    </xf>
    <xf numFmtId="2" fontId="13" fillId="0" borderId="0" xfId="0" applyNumberFormat="1" applyFont="1" applyFill="1" applyAlignment="1">
      <alignment vertical="top" wrapText="1"/>
    </xf>
    <xf numFmtId="0" fontId="10" fillId="0" borderId="0" xfId="0" applyFont="1" applyFill="1" applyAlignment="1">
      <alignment vertical="top" wrapText="1"/>
    </xf>
    <xf numFmtId="0" fontId="10" fillId="0" borderId="0" xfId="0" applyFont="1" applyFill="1" applyAlignment="1"/>
    <xf numFmtId="2" fontId="8" fillId="0" borderId="0" xfId="0" applyNumberFormat="1" applyFont="1" applyFill="1" applyBorder="1" applyAlignment="1"/>
    <xf numFmtId="2" fontId="8" fillId="0" borderId="0" xfId="0" applyNumberFormat="1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49" fontId="19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 vertical="top"/>
    </xf>
    <xf numFmtId="2" fontId="3" fillId="0" borderId="0" xfId="0" applyNumberFormat="1" applyFont="1" applyFill="1" applyAlignment="1"/>
    <xf numFmtId="2" fontId="27" fillId="0" borderId="0" xfId="2" applyNumberFormat="1" applyFont="1" applyFill="1" applyAlignment="1">
      <alignment horizontal="center" vertical="center"/>
    </xf>
    <xf numFmtId="2" fontId="24" fillId="0" borderId="0" xfId="0" applyNumberFormat="1" applyFont="1" applyBorder="1" applyAlignment="1">
      <alignment vertical="top" wrapText="1"/>
    </xf>
    <xf numFmtId="1" fontId="40" fillId="0" borderId="0" xfId="0" applyNumberFormat="1" applyFont="1" applyFill="1" applyBorder="1" applyAlignment="1">
      <alignment vertical="top"/>
    </xf>
    <xf numFmtId="2" fontId="40" fillId="0" borderId="0" xfId="0" applyNumberFormat="1" applyFont="1" applyFill="1" applyBorder="1" applyAlignment="1">
      <alignment vertical="top"/>
    </xf>
    <xf numFmtId="2" fontId="40" fillId="0" borderId="0" xfId="0" applyNumberFormat="1" applyFont="1" applyFill="1" applyBorder="1" applyAlignment="1">
      <alignment horizontal="center" vertical="top"/>
    </xf>
    <xf numFmtId="1" fontId="37" fillId="0" borderId="0" xfId="0" applyNumberFormat="1" applyFont="1" applyFill="1" applyAlignment="1" applyProtection="1">
      <alignment horizontal="center"/>
    </xf>
    <xf numFmtId="2" fontId="37" fillId="0" borderId="0" xfId="0" applyNumberFormat="1" applyFont="1" applyFill="1" applyAlignment="1">
      <alignment horizontal="center"/>
    </xf>
    <xf numFmtId="2" fontId="35" fillId="0" borderId="0" xfId="0" applyNumberFormat="1" applyFont="1" applyFill="1" applyAlignment="1">
      <alignment horizontal="left"/>
    </xf>
    <xf numFmtId="0" fontId="36" fillId="0" borderId="0" xfId="0" applyFont="1" applyFill="1" applyAlignment="1">
      <alignment horizontal="center" vertical="top"/>
    </xf>
    <xf numFmtId="2" fontId="36" fillId="0" borderId="0" xfId="0" applyNumberFormat="1" applyFont="1" applyFill="1" applyBorder="1" applyAlignment="1" applyProtection="1">
      <alignment horizontal="center" vertical="top"/>
    </xf>
    <xf numFmtId="49" fontId="36" fillId="0" borderId="0" xfId="0" applyNumberFormat="1" applyFont="1" applyFill="1" applyAlignment="1">
      <alignment horizontal="center" vertical="top"/>
    </xf>
    <xf numFmtId="2" fontId="35" fillId="0" borderId="0" xfId="0" applyNumberFormat="1" applyFont="1" applyFill="1" applyAlignment="1">
      <alignment vertical="center"/>
    </xf>
    <xf numFmtId="2" fontId="35" fillId="0" borderId="0" xfId="0" applyNumberFormat="1" applyFont="1" applyFill="1" applyAlignment="1">
      <alignment horizontal="center" vertical="center"/>
    </xf>
    <xf numFmtId="0" fontId="36" fillId="0" borderId="0" xfId="0" quotePrefix="1" applyFont="1" applyFill="1" applyAlignment="1">
      <alignment horizontal="center"/>
    </xf>
    <xf numFmtId="17" fontId="36" fillId="0" borderId="0" xfId="0" quotePrefix="1" applyNumberFormat="1" applyFont="1" applyFill="1" applyAlignment="1">
      <alignment horizontal="center"/>
    </xf>
    <xf numFmtId="49" fontId="35" fillId="0" borderId="0" xfId="0" applyNumberFormat="1" applyFont="1" applyFill="1" applyAlignment="1">
      <alignment horizontal="center" vertical="center"/>
    </xf>
    <xf numFmtId="17" fontId="36" fillId="0" borderId="0" xfId="0" applyNumberFormat="1" applyFont="1" applyFill="1" applyAlignment="1">
      <alignment horizontal="center"/>
    </xf>
    <xf numFmtId="0" fontId="36" fillId="0" borderId="0" xfId="0" applyFont="1" applyFill="1" applyAlignment="1">
      <alignment horizontal="center" vertical="top" wrapText="1"/>
    </xf>
    <xf numFmtId="2" fontId="36" fillId="0" borderId="0" xfId="0" applyNumberFormat="1" applyFont="1" applyFill="1" applyAlignment="1" applyProtection="1">
      <alignment horizontal="center" vertical="top"/>
    </xf>
    <xf numFmtId="2" fontId="41" fillId="0" borderId="3" xfId="0" applyNumberFormat="1" applyFont="1" applyFill="1" applyBorder="1" applyAlignment="1" applyProtection="1">
      <alignment horizontal="center"/>
    </xf>
    <xf numFmtId="0" fontId="38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horizontal="left"/>
    </xf>
    <xf numFmtId="2" fontId="38" fillId="0" borderId="0" xfId="0" applyNumberFormat="1" applyFont="1" applyFill="1" applyBorder="1" applyAlignment="1" applyProtection="1">
      <alignment horizontal="center"/>
    </xf>
    <xf numFmtId="49" fontId="35" fillId="0" borderId="0" xfId="0" quotePrefix="1" applyNumberFormat="1" applyFont="1" applyFill="1" applyAlignment="1">
      <alignment horizontal="center" vertical="top"/>
    </xf>
    <xf numFmtId="2" fontId="35" fillId="0" borderId="0" xfId="0" quotePrefix="1" applyNumberFormat="1" applyFont="1" applyFill="1" applyAlignment="1">
      <alignment horizontal="center" vertical="top"/>
    </xf>
    <xf numFmtId="2" fontId="35" fillId="0" borderId="0" xfId="0" applyNumberFormat="1" applyFont="1" applyFill="1" applyAlignment="1">
      <alignment horizontal="center" vertical="top" wrapText="1"/>
    </xf>
    <xf numFmtId="1" fontId="35" fillId="0" borderId="0" xfId="0" applyNumberFormat="1" applyFont="1" applyFill="1" applyAlignment="1">
      <alignment horizontal="center" vertical="top"/>
    </xf>
    <xf numFmtId="2" fontId="35" fillId="0" borderId="0" xfId="0" applyNumberFormat="1" applyFont="1" applyFill="1" applyAlignment="1">
      <alignment horizontal="center"/>
    </xf>
    <xf numFmtId="2" fontId="36" fillId="0" borderId="0" xfId="0" quotePrefix="1" applyNumberFormat="1" applyFont="1" applyFill="1" applyAlignment="1">
      <alignment horizontal="center"/>
    </xf>
    <xf numFmtId="0" fontId="6" fillId="0" borderId="0" xfId="0" applyFont="1" applyFill="1"/>
    <xf numFmtId="2" fontId="14" fillId="0" borderId="3" xfId="0" applyNumberFormat="1" applyFont="1" applyFill="1" applyBorder="1" applyAlignment="1" applyProtection="1">
      <alignment horizontal="center"/>
    </xf>
    <xf numFmtId="2" fontId="14" fillId="0" borderId="0" xfId="0" applyNumberFormat="1" applyFont="1" applyFill="1" applyBorder="1" applyAlignment="1" applyProtection="1">
      <alignment horizontal="center"/>
    </xf>
    <xf numFmtId="0" fontId="6" fillId="0" borderId="0" xfId="0" applyFont="1" applyFill="1" applyAlignment="1">
      <alignment horizontal="center"/>
    </xf>
    <xf numFmtId="0" fontId="36" fillId="0" borderId="0" xfId="0" applyFont="1" applyFill="1" applyBorder="1" applyAlignment="1">
      <alignment horizontal="center"/>
    </xf>
    <xf numFmtId="49" fontId="36" fillId="0" borderId="0" xfId="0" applyNumberFormat="1" applyFont="1" applyFill="1" applyAlignment="1">
      <alignment horizontal="center"/>
    </xf>
    <xf numFmtId="2" fontId="35" fillId="0" borderId="0" xfId="0" applyNumberFormat="1" applyFont="1" applyFill="1" applyBorder="1" applyAlignment="1">
      <alignment horizontal="center"/>
    </xf>
    <xf numFmtId="2" fontId="35" fillId="0" borderId="0" xfId="0" applyNumberFormat="1" applyFont="1" applyFill="1" applyAlignment="1">
      <alignment horizontal="center" vertical="center" wrapText="1"/>
    </xf>
    <xf numFmtId="2" fontId="35" fillId="0" borderId="0" xfId="0" applyNumberFormat="1" applyFont="1" applyFill="1" applyBorder="1" applyAlignment="1">
      <alignment horizontal="center" vertical="top"/>
    </xf>
    <xf numFmtId="49" fontId="35" fillId="0" borderId="0" xfId="0" applyNumberFormat="1" applyFont="1" applyFill="1" applyBorder="1" applyAlignment="1">
      <alignment horizontal="center" vertical="top"/>
    </xf>
    <xf numFmtId="2" fontId="36" fillId="0" borderId="0" xfId="0" quotePrefix="1" applyNumberFormat="1" applyFont="1" applyFill="1" applyBorder="1" applyAlignment="1">
      <alignment horizontal="center"/>
    </xf>
    <xf numFmtId="2" fontId="41" fillId="0" borderId="1" xfId="0" applyNumberFormat="1" applyFont="1" applyFill="1" applyBorder="1" applyAlignment="1" applyProtection="1">
      <alignment horizontal="center"/>
    </xf>
    <xf numFmtId="2" fontId="41" fillId="0" borderId="3" xfId="0" applyNumberFormat="1" applyFont="1" applyFill="1" applyBorder="1" applyAlignment="1">
      <alignment horizontal="center"/>
    </xf>
    <xf numFmtId="49" fontId="36" fillId="0" borderId="0" xfId="0" quotePrefix="1" applyNumberFormat="1" applyFont="1" applyFill="1" applyAlignment="1">
      <alignment horizontal="center" vertical="top"/>
    </xf>
    <xf numFmtId="2" fontId="1" fillId="0" borderId="0" xfId="0" applyNumberFormat="1" applyFont="1" applyFill="1" applyAlignment="1">
      <alignment vertical="top"/>
    </xf>
    <xf numFmtId="0" fontId="13" fillId="0" borderId="0" xfId="0" applyFont="1" applyFill="1"/>
    <xf numFmtId="2" fontId="64" fillId="0" borderId="0" xfId="2" quotePrefix="1" applyNumberFormat="1" applyFont="1" applyFill="1" applyAlignment="1">
      <alignment horizontal="center"/>
    </xf>
    <xf numFmtId="0" fontId="64" fillId="0" borderId="0" xfId="2" applyNumberFormat="1" applyFont="1" applyFill="1" applyAlignment="1">
      <alignment horizontal="center"/>
    </xf>
    <xf numFmtId="2" fontId="64" fillId="0" borderId="0" xfId="2" applyNumberFormat="1" applyFont="1" applyFill="1" applyAlignment="1">
      <alignment horizontal="center"/>
    </xf>
    <xf numFmtId="2" fontId="32" fillId="0" borderId="0" xfId="2" applyNumberFormat="1" applyFill="1" applyAlignment="1">
      <alignment horizontal="center"/>
    </xf>
    <xf numFmtId="1" fontId="23" fillId="0" borderId="0" xfId="2" applyNumberFormat="1" applyFont="1" applyFill="1" applyAlignment="1">
      <alignment vertical="center"/>
    </xf>
    <xf numFmtId="0" fontId="61" fillId="0" borderId="0" xfId="2" applyFont="1" applyFill="1" applyAlignment="1"/>
    <xf numFmtId="0" fontId="61" fillId="0" borderId="0" xfId="2" applyFont="1" applyFill="1" applyAlignment="1">
      <alignment horizontal="center" vertical="center"/>
    </xf>
    <xf numFmtId="4" fontId="21" fillId="0" borderId="1" xfId="2" applyNumberFormat="1" applyFont="1" applyFill="1" applyBorder="1" applyAlignment="1">
      <alignment horizontal="center"/>
    </xf>
    <xf numFmtId="0" fontId="32" fillId="0" borderId="0" xfId="2" applyFont="1" applyFill="1" applyBorder="1"/>
    <xf numFmtId="4" fontId="21" fillId="0" borderId="5" xfId="2" applyNumberFormat="1" applyFont="1" applyFill="1" applyBorder="1" applyAlignment="1">
      <alignment horizontal="center"/>
    </xf>
    <xf numFmtId="1" fontId="28" fillId="0" borderId="0" xfId="2" quotePrefix="1" applyNumberFormat="1" applyFont="1" applyBorder="1" applyAlignment="1">
      <alignment horizontal="center"/>
    </xf>
    <xf numFmtId="1" fontId="20" fillId="0" borderId="0" xfId="2" quotePrefix="1" applyNumberFormat="1" applyFont="1" applyBorder="1" applyAlignment="1">
      <alignment horizontal="center"/>
    </xf>
    <xf numFmtId="1" fontId="3" fillId="0" borderId="0" xfId="2" quotePrefix="1" applyNumberFormat="1" applyFont="1" applyBorder="1" applyAlignment="1">
      <alignment horizontal="center"/>
    </xf>
    <xf numFmtId="1" fontId="28" fillId="0" borderId="0" xfId="2" quotePrefix="1" applyNumberFormat="1" applyFont="1" applyFill="1" applyBorder="1" applyAlignment="1">
      <alignment horizontal="center"/>
    </xf>
    <xf numFmtId="0" fontId="6" fillId="0" borderId="0" xfId="0" applyFont="1" applyBorder="1"/>
    <xf numFmtId="0" fontId="38" fillId="0" borderId="8" xfId="0" applyNumberFormat="1" applyFont="1" applyBorder="1" applyAlignment="1">
      <alignment horizontal="center"/>
    </xf>
    <xf numFmtId="0" fontId="38" fillId="0" borderId="10" xfId="0" applyNumberFormat="1" applyFont="1" applyBorder="1" applyAlignment="1">
      <alignment horizontal="center"/>
    </xf>
    <xf numFmtId="0" fontId="38" fillId="0" borderId="12" xfId="0" applyNumberFormat="1" applyFont="1" applyBorder="1" applyAlignment="1">
      <alignment horizontal="center"/>
    </xf>
    <xf numFmtId="0" fontId="40" fillId="0" borderId="0" xfId="0" applyNumberFormat="1" applyFont="1" applyBorder="1" applyAlignment="1">
      <alignment vertical="top"/>
    </xf>
    <xf numFmtId="0" fontId="36" fillId="0" borderId="0" xfId="0" applyNumberFormat="1" applyFont="1" applyAlignment="1">
      <alignment horizontal="center"/>
    </xf>
    <xf numFmtId="0" fontId="10" fillId="0" borderId="0" xfId="0" applyNumberFormat="1" applyFont="1" applyAlignment="1">
      <alignment horizontal="center"/>
    </xf>
    <xf numFmtId="0" fontId="53" fillId="0" borderId="0" xfId="0" applyNumberFormat="1" applyFont="1" applyBorder="1" applyAlignment="1">
      <alignment vertical="top"/>
    </xf>
    <xf numFmtId="0" fontId="13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 vertical="top"/>
    </xf>
    <xf numFmtId="2" fontId="23" fillId="0" borderId="0" xfId="2" applyNumberFormat="1" applyFont="1" applyFill="1" applyAlignment="1">
      <alignment horizontal="center" vertical="center"/>
    </xf>
    <xf numFmtId="49" fontId="70" fillId="0" borderId="0" xfId="2" applyNumberFormat="1" applyFont="1" applyFill="1" applyAlignment="1">
      <alignment horizontal="center"/>
    </xf>
    <xf numFmtId="2" fontId="23" fillId="0" borderId="0" xfId="2" applyNumberFormat="1" applyFont="1" applyFill="1" applyAlignment="1">
      <alignment horizontal="center" vertical="center"/>
    </xf>
    <xf numFmtId="0" fontId="31" fillId="0" borderId="0" xfId="2" quotePrefix="1" applyFont="1" applyFill="1" applyAlignment="1">
      <alignment horizontal="center"/>
    </xf>
    <xf numFmtId="0" fontId="32" fillId="0" borderId="1" xfId="2" applyFont="1" applyFill="1" applyBorder="1" applyAlignment="1">
      <alignment horizontal="center"/>
    </xf>
    <xf numFmtId="0" fontId="32" fillId="0" borderId="0" xfId="2" quotePrefix="1" applyFill="1" applyAlignment="1">
      <alignment horizontal="center"/>
    </xf>
    <xf numFmtId="0" fontId="41" fillId="0" borderId="0" xfId="0" applyFont="1" applyFill="1" applyAlignment="1">
      <alignment horizontal="left"/>
    </xf>
    <xf numFmtId="0" fontId="41" fillId="0" borderId="0" xfId="0" applyFont="1" applyAlignment="1">
      <alignment horizontal="left"/>
    </xf>
    <xf numFmtId="0" fontId="9" fillId="0" borderId="0" xfId="0" applyFont="1" applyBorder="1" applyAlignment="1">
      <alignment horizontal="center"/>
    </xf>
    <xf numFmtId="1" fontId="15" fillId="0" borderId="16" xfId="0" applyNumberFormat="1" applyFont="1" applyFill="1" applyBorder="1" applyAlignment="1">
      <alignment vertical="center" wrapText="1"/>
    </xf>
    <xf numFmtId="2" fontId="9" fillId="0" borderId="4" xfId="0" applyNumberFormat="1" applyFont="1" applyFill="1" applyBorder="1" applyAlignment="1">
      <alignment horizontal="right" vertical="center" wrapText="1"/>
    </xf>
    <xf numFmtId="2" fontId="9" fillId="0" borderId="4" xfId="0" applyNumberFormat="1" applyFont="1" applyFill="1" applyBorder="1" applyAlignment="1">
      <alignment horizontal="right" vertical="center"/>
    </xf>
    <xf numFmtId="2" fontId="73" fillId="0" borderId="0" xfId="0" applyNumberFormat="1" applyFont="1" applyFill="1" applyAlignment="1">
      <alignment horizontal="center" vertical="top"/>
    </xf>
    <xf numFmtId="2" fontId="74" fillId="0" borderId="0" xfId="0" applyNumberFormat="1" applyFont="1" applyFill="1" applyAlignment="1">
      <alignment vertical="top" wrapText="1"/>
    </xf>
    <xf numFmtId="2" fontId="75" fillId="0" borderId="0" xfId="0" applyNumberFormat="1" applyFont="1" applyFill="1" applyAlignment="1">
      <alignment horizontal="left" vertical="top" wrapText="1"/>
    </xf>
    <xf numFmtId="1" fontId="41" fillId="0" borderId="0" xfId="0" applyNumberFormat="1" applyFont="1" applyAlignment="1">
      <alignment horizontal="center"/>
    </xf>
    <xf numFmtId="2" fontId="41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Alignment="1">
      <alignment vertical="top" wrapText="1"/>
    </xf>
    <xf numFmtId="2" fontId="76" fillId="0" borderId="0" xfId="0" applyNumberFormat="1" applyFont="1" applyFill="1" applyAlignment="1">
      <alignment vertical="top"/>
    </xf>
    <xf numFmtId="2" fontId="76" fillId="0" borderId="0" xfId="0" applyNumberFormat="1" applyFont="1" applyFill="1" applyAlignment="1">
      <alignment horizontal="center" vertical="top"/>
    </xf>
    <xf numFmtId="2" fontId="14" fillId="0" borderId="0" xfId="0" applyNumberFormat="1" applyFont="1" applyFill="1" applyAlignment="1">
      <alignment vertical="top" wrapText="1"/>
    </xf>
    <xf numFmtId="2" fontId="9" fillId="0" borderId="0" xfId="0" applyNumberFormat="1" applyFont="1" applyBorder="1" applyAlignment="1" applyProtection="1">
      <alignment horizontal="center" vertical="top" wrapText="1"/>
    </xf>
    <xf numFmtId="0" fontId="38" fillId="0" borderId="0" xfId="0" applyFont="1" applyAlignment="1">
      <alignment horizontal="center"/>
    </xf>
    <xf numFmtId="1" fontId="28" fillId="0" borderId="0" xfId="2" applyNumberFormat="1" applyFont="1" applyFill="1" applyAlignment="1">
      <alignment horizontal="left"/>
    </xf>
    <xf numFmtId="2" fontId="8" fillId="0" borderId="0" xfId="0" applyNumberFormat="1" applyFont="1" applyAlignment="1">
      <alignment horizontal="center" vertical="top"/>
    </xf>
    <xf numFmtId="0" fontId="41" fillId="0" borderId="0" xfId="0" applyFont="1" applyFill="1" applyAlignment="1">
      <alignment horizontal="left"/>
    </xf>
    <xf numFmtId="2" fontId="9" fillId="0" borderId="3" xfId="0" applyNumberFormat="1" applyFont="1" applyBorder="1" applyAlignment="1">
      <alignment horizontal="center"/>
    </xf>
    <xf numFmtId="49" fontId="53" fillId="0" borderId="1" xfId="0" applyNumberFormat="1" applyFont="1" applyBorder="1" applyAlignment="1">
      <alignment horizontal="center" vertical="top"/>
    </xf>
    <xf numFmtId="49" fontId="53" fillId="0" borderId="2" xfId="0" applyNumberFormat="1" applyFont="1" applyBorder="1" applyAlignment="1">
      <alignment horizontal="center" vertical="top"/>
    </xf>
    <xf numFmtId="49" fontId="53" fillId="0" borderId="0" xfId="0" applyNumberFormat="1" applyFont="1" applyBorder="1" applyAlignment="1">
      <alignment horizontal="center" vertical="top"/>
    </xf>
    <xf numFmtId="49" fontId="53" fillId="0" borderId="0" xfId="0" applyNumberFormat="1" applyFont="1" applyFill="1" applyBorder="1" applyAlignment="1">
      <alignment horizontal="center" vertical="top"/>
    </xf>
    <xf numFmtId="49" fontId="72" fillId="0" borderId="0" xfId="0" applyNumberFormat="1" applyFont="1" applyFill="1" applyAlignment="1">
      <alignment horizontal="center" vertical="top"/>
    </xf>
    <xf numFmtId="49" fontId="35" fillId="0" borderId="0" xfId="0" applyNumberFormat="1" applyFont="1" applyFill="1" applyAlignment="1">
      <alignment horizontal="center" vertical="top" wrapText="1"/>
    </xf>
    <xf numFmtId="0" fontId="35" fillId="0" borderId="0" xfId="0" applyNumberFormat="1" applyFont="1" applyFill="1" applyAlignment="1">
      <alignment horizontal="center" vertical="top"/>
    </xf>
    <xf numFmtId="0" fontId="35" fillId="0" borderId="0" xfId="0" applyNumberFormat="1" applyFont="1" applyFill="1" applyBorder="1" applyAlignment="1">
      <alignment horizontal="center" vertical="center" wrapText="1"/>
    </xf>
    <xf numFmtId="1" fontId="35" fillId="0" borderId="0" xfId="0" applyNumberFormat="1" applyFont="1" applyAlignment="1">
      <alignment horizontal="center" vertical="top"/>
    </xf>
    <xf numFmtId="0" fontId="35" fillId="0" borderId="0" xfId="0" applyNumberFormat="1" applyFont="1" applyAlignment="1">
      <alignment horizontal="center" vertical="top"/>
    </xf>
    <xf numFmtId="0" fontId="35" fillId="0" borderId="0" xfId="0" applyNumberFormat="1" applyFont="1" applyFill="1" applyBorder="1" applyAlignment="1">
      <alignment horizontal="center" vertical="top" wrapText="1"/>
    </xf>
    <xf numFmtId="0" fontId="35" fillId="0" borderId="0" xfId="0" applyNumberFormat="1" applyFont="1" applyBorder="1" applyAlignment="1">
      <alignment horizontal="center" vertical="top" wrapText="1"/>
    </xf>
    <xf numFmtId="49" fontId="35" fillId="0" borderId="0" xfId="0" applyNumberFormat="1" applyFont="1" applyBorder="1" applyAlignment="1">
      <alignment horizontal="center" vertical="top"/>
    </xf>
    <xf numFmtId="49" fontId="35" fillId="0" borderId="0" xfId="0" applyNumberFormat="1" applyFont="1" applyAlignment="1">
      <alignment horizontal="center" vertical="center" wrapText="1"/>
    </xf>
    <xf numFmtId="2" fontId="53" fillId="0" borderId="0" xfId="0" applyNumberFormat="1" applyFont="1" applyAlignment="1">
      <alignment horizontal="center" vertical="top"/>
    </xf>
    <xf numFmtId="1" fontId="77" fillId="0" borderId="0" xfId="2" applyNumberFormat="1" applyFont="1" applyFill="1" applyAlignment="1">
      <alignment wrapText="1"/>
    </xf>
    <xf numFmtId="1" fontId="77" fillId="0" borderId="0" xfId="2" applyNumberFormat="1" applyFont="1" applyFill="1" applyAlignment="1">
      <alignment horizontal="center" wrapText="1"/>
    </xf>
    <xf numFmtId="1" fontId="77" fillId="0" borderId="0" xfId="2" applyNumberFormat="1" applyFont="1" applyFill="1" applyBorder="1" applyAlignment="1" applyProtection="1">
      <alignment horizontal="center"/>
    </xf>
    <xf numFmtId="2" fontId="1" fillId="0" borderId="0" xfId="0" applyNumberFormat="1" applyFont="1" applyAlignment="1">
      <alignment horizontal="center" vertical="top"/>
    </xf>
    <xf numFmtId="2" fontId="8" fillId="0" borderId="0" xfId="0" applyNumberFormat="1" applyFont="1" applyAlignment="1">
      <alignment horizontal="center" vertical="top"/>
    </xf>
    <xf numFmtId="2" fontId="3" fillId="0" borderId="0" xfId="0" applyNumberFormat="1" applyFont="1" applyAlignment="1">
      <alignment horizontal="center" vertical="top"/>
    </xf>
    <xf numFmtId="0" fontId="3" fillId="0" borderId="0" xfId="0" quotePrefix="1" applyNumberFormat="1" applyFont="1" applyAlignment="1">
      <alignment horizontal="center" vertical="top"/>
    </xf>
    <xf numFmtId="0" fontId="3" fillId="0" borderId="0" xfId="0" applyNumberFormat="1" applyFont="1" applyAlignment="1">
      <alignment horizontal="center" vertical="top"/>
    </xf>
    <xf numFmtId="2" fontId="1" fillId="0" borderId="0" xfId="0" applyNumberFormat="1" applyFont="1" applyBorder="1" applyAlignment="1">
      <alignment horizontal="left" vertical="top"/>
    </xf>
    <xf numFmtId="2" fontId="3" fillId="0" borderId="0" xfId="0" applyNumberFormat="1" applyFont="1" applyBorder="1" applyAlignment="1">
      <alignment horizontal="center" vertical="top"/>
    </xf>
    <xf numFmtId="2" fontId="1" fillId="0" borderId="0" xfId="0" applyNumberFormat="1" applyFont="1" applyBorder="1" applyAlignment="1">
      <alignment horizontal="center" vertical="top"/>
    </xf>
    <xf numFmtId="1" fontId="9" fillId="0" borderId="5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2" fontId="24" fillId="0" borderId="0" xfId="0" applyNumberFormat="1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2" fontId="3" fillId="0" borderId="11" xfId="0" applyNumberFormat="1" applyFont="1" applyBorder="1" applyAlignment="1">
      <alignment horizontal="center" vertical="top"/>
    </xf>
    <xf numFmtId="0" fontId="3" fillId="0" borderId="0" xfId="0" quotePrefix="1" applyNumberFormat="1" applyFont="1" applyAlignment="1">
      <alignment horizontal="center"/>
    </xf>
    <xf numFmtId="2" fontId="3" fillId="0" borderId="0" xfId="0" applyNumberFormat="1" applyFont="1" applyFill="1" applyAlignment="1">
      <alignment horizontal="center" vertical="top"/>
    </xf>
    <xf numFmtId="1" fontId="15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top"/>
    </xf>
    <xf numFmtId="1" fontId="3" fillId="0" borderId="0" xfId="0" applyNumberFormat="1" applyFont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2" fontId="23" fillId="0" borderId="0" xfId="2" applyNumberFormat="1" applyFont="1" applyFill="1" applyAlignment="1">
      <alignment horizontal="center" vertical="top" wrapText="1"/>
    </xf>
    <xf numFmtId="2" fontId="24" fillId="0" borderId="0" xfId="0" applyNumberFormat="1" applyFont="1" applyBorder="1" applyAlignment="1">
      <alignment horizontal="center" vertical="top" wrapText="1"/>
    </xf>
    <xf numFmtId="2" fontId="23" fillId="0" borderId="0" xfId="2" applyNumberFormat="1" applyFont="1" applyFill="1" applyAlignment="1">
      <alignment horizontal="center" vertical="center"/>
    </xf>
    <xf numFmtId="0" fontId="9" fillId="0" borderId="0" xfId="2" applyFont="1" applyAlignment="1">
      <alignment horizontal="center"/>
    </xf>
    <xf numFmtId="0" fontId="43" fillId="0" borderId="2" xfId="2" applyFont="1" applyBorder="1" applyAlignment="1">
      <alignment horizontal="center"/>
    </xf>
    <xf numFmtId="2" fontId="20" fillId="0" borderId="0" xfId="2" quotePrefix="1" applyNumberFormat="1" applyFont="1" applyFill="1" applyAlignment="1">
      <alignment horizontal="center" vertical="center"/>
    </xf>
    <xf numFmtId="0" fontId="41" fillId="0" borderId="0" xfId="0" applyFont="1" applyFill="1" applyBorder="1" applyAlignment="1">
      <alignment horizontal="center"/>
    </xf>
    <xf numFmtId="0" fontId="14" fillId="0" borderId="0" xfId="0" quotePrefix="1" applyFont="1" applyFill="1" applyBorder="1" applyAlignment="1">
      <alignment horizontal="center"/>
    </xf>
    <xf numFmtId="2" fontId="9" fillId="0" borderId="0" xfId="0" applyNumberFormat="1" applyFont="1" applyAlignment="1">
      <alignment horizontal="center" vertical="center"/>
    </xf>
    <xf numFmtId="2" fontId="38" fillId="0" borderId="0" xfId="0" applyNumberFormat="1" applyFont="1" applyAlignment="1" applyProtection="1">
      <alignment horizontal="center"/>
    </xf>
    <xf numFmtId="2" fontId="38" fillId="0" borderId="2" xfId="0" applyNumberFormat="1" applyFont="1" applyBorder="1" applyAlignment="1" applyProtection="1">
      <alignment horizontal="center"/>
    </xf>
    <xf numFmtId="0" fontId="41" fillId="0" borderId="0" xfId="0" applyFont="1" applyBorder="1" applyAlignment="1">
      <alignment horizontal="center"/>
    </xf>
    <xf numFmtId="2" fontId="24" fillId="0" borderId="0" xfId="0" applyNumberFormat="1" applyFont="1" applyBorder="1" applyAlignment="1">
      <alignment horizontal="left" vertical="top" wrapText="1"/>
    </xf>
    <xf numFmtId="0" fontId="41" fillId="0" borderId="0" xfId="0" applyFont="1" applyFill="1" applyAlignment="1">
      <alignment horizontal="left"/>
    </xf>
    <xf numFmtId="0" fontId="41" fillId="0" borderId="0" xfId="0" applyFont="1" applyAlignment="1">
      <alignment horizontal="left"/>
    </xf>
    <xf numFmtId="0" fontId="38" fillId="0" borderId="0" xfId="0" applyFont="1" applyBorder="1" applyAlignment="1">
      <alignment horizontal="center"/>
    </xf>
    <xf numFmtId="49" fontId="38" fillId="0" borderId="1" xfId="0" quotePrefix="1" applyNumberFormat="1" applyFont="1" applyBorder="1" applyAlignment="1">
      <alignment horizontal="center"/>
    </xf>
    <xf numFmtId="0" fontId="38" fillId="0" borderId="0" xfId="0" applyFont="1" applyBorder="1" applyAlignment="1">
      <alignment horizontal="left"/>
    </xf>
    <xf numFmtId="49" fontId="38" fillId="0" borderId="0" xfId="0" applyNumberFormat="1" applyFont="1" applyAlignment="1">
      <alignment horizontal="center"/>
    </xf>
    <xf numFmtId="0" fontId="9" fillId="0" borderId="0" xfId="0" quotePrefix="1" applyFont="1" applyAlignment="1">
      <alignment horizontal="center"/>
    </xf>
    <xf numFmtId="0" fontId="9" fillId="0" borderId="0" xfId="0" applyFont="1" applyAlignment="1">
      <alignment horizontal="center"/>
    </xf>
    <xf numFmtId="2" fontId="3" fillId="0" borderId="1" xfId="0" applyNumberFormat="1" applyFont="1" applyBorder="1" applyAlignment="1">
      <alignment horizontal="left" vertical="top"/>
    </xf>
    <xf numFmtId="0" fontId="33" fillId="0" borderId="0" xfId="0" applyFont="1" applyAlignment="1">
      <alignment horizontal="center"/>
    </xf>
    <xf numFmtId="2" fontId="9" fillId="0" borderId="3" xfId="0" applyNumberFormat="1" applyFont="1" applyBorder="1" applyAlignment="1">
      <alignment horizontal="center"/>
    </xf>
    <xf numFmtId="2" fontId="9" fillId="0" borderId="9" xfId="0" applyNumberFormat="1" applyFont="1" applyBorder="1" applyAlignment="1">
      <alignment horizontal="center" vertical="top" wrapText="1"/>
    </xf>
    <xf numFmtId="2" fontId="9" fillId="0" borderId="11" xfId="0" applyNumberFormat="1" applyFont="1" applyBorder="1" applyAlignment="1">
      <alignment horizontal="center" vertical="top" wrapText="1"/>
    </xf>
    <xf numFmtId="2" fontId="9" fillId="0" borderId="13" xfId="0" applyNumberFormat="1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/>
    </xf>
    <xf numFmtId="2" fontId="9" fillId="0" borderId="13" xfId="0" applyNumberFormat="1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49" fontId="69" fillId="0" borderId="1" xfId="0" quotePrefix="1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2" fontId="24" fillId="0" borderId="2" xfId="0" applyNumberFormat="1" applyFont="1" applyBorder="1" applyAlignment="1">
      <alignment horizontal="left" vertical="top" wrapText="1"/>
    </xf>
    <xf numFmtId="2" fontId="3" fillId="0" borderId="0" xfId="0" applyNumberFormat="1" applyFont="1" applyAlignment="1">
      <alignment horizontal="center"/>
    </xf>
    <xf numFmtId="2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16" fillId="0" borderId="2" xfId="0" applyFont="1" applyBorder="1" applyAlignment="1">
      <alignment horizontal="center"/>
    </xf>
    <xf numFmtId="2" fontId="3" fillId="0" borderId="0" xfId="0" applyNumberFormat="1" applyFont="1" applyAlignment="1">
      <alignment horizontal="center" vertical="top" wrapText="1"/>
    </xf>
    <xf numFmtId="2" fontId="1" fillId="0" borderId="0" xfId="0" applyNumberFormat="1" applyFont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/>
    </xf>
    <xf numFmtId="1" fontId="9" fillId="0" borderId="5" xfId="0" applyNumberFormat="1" applyFont="1" applyFill="1" applyBorder="1" applyAlignment="1">
      <alignment horizontal="center" vertical="center"/>
    </xf>
    <xf numFmtId="1" fontId="9" fillId="0" borderId="7" xfId="0" applyNumberFormat="1" applyFont="1" applyFill="1" applyBorder="1" applyAlignment="1">
      <alignment horizontal="center" vertical="center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50"/>
  <sheetViews>
    <sheetView topLeftCell="A130" zoomScaleSheetLayoutView="100" workbookViewId="0">
      <selection activeCell="G145" sqref="G145"/>
    </sheetView>
  </sheetViews>
  <sheetFormatPr defaultRowHeight="15"/>
  <cols>
    <col min="1" max="1" width="5.28515625" style="369" customWidth="1"/>
    <col min="2" max="2" width="30.5703125" style="1" customWidth="1"/>
    <col min="3" max="3" width="13.140625" style="14" customWidth="1"/>
    <col min="4" max="4" width="12.140625" style="14" customWidth="1"/>
    <col min="5" max="5" width="14.85546875" style="14" customWidth="1"/>
    <col min="6" max="6" width="11.85546875" style="14" customWidth="1"/>
    <col min="7" max="7" width="12.85546875" style="501" customWidth="1"/>
    <col min="8" max="16384" width="9.140625" style="1"/>
  </cols>
  <sheetData>
    <row r="1" spans="1:7" ht="15.75">
      <c r="A1" s="820" t="s">
        <v>0</v>
      </c>
      <c r="B1" s="820"/>
      <c r="C1" s="820"/>
      <c r="D1" s="820"/>
      <c r="E1" s="820"/>
      <c r="F1" s="820"/>
      <c r="G1" s="820"/>
    </row>
    <row r="2" spans="1:7">
      <c r="A2" s="821" t="s">
        <v>1</v>
      </c>
      <c r="B2" s="821"/>
      <c r="C2" s="821"/>
      <c r="D2" s="821"/>
      <c r="E2" s="821"/>
      <c r="F2" s="821"/>
      <c r="G2" s="821"/>
    </row>
    <row r="3" spans="1:7">
      <c r="A3" s="821" t="s">
        <v>2</v>
      </c>
      <c r="B3" s="821"/>
      <c r="C3" s="821"/>
      <c r="D3" s="821"/>
      <c r="E3" s="821"/>
      <c r="F3" s="821"/>
      <c r="G3" s="821"/>
    </row>
    <row r="4" spans="1:7" s="4" customFormat="1" ht="14.25">
      <c r="A4" s="786" t="s">
        <v>3</v>
      </c>
      <c r="B4" s="2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96" t="s">
        <v>9</v>
      </c>
    </row>
    <row r="5" spans="1:7" s="4" customFormat="1" ht="14.25">
      <c r="A5" s="787" t="s">
        <v>10</v>
      </c>
      <c r="B5" s="5"/>
      <c r="C5" s="6"/>
      <c r="D5" s="6" t="s">
        <v>11</v>
      </c>
      <c r="E5" s="6" t="s">
        <v>12</v>
      </c>
      <c r="F5" s="6" t="s">
        <v>13</v>
      </c>
      <c r="G5" s="497" t="s">
        <v>14</v>
      </c>
    </row>
    <row r="6" spans="1:7" s="7" customFormat="1" ht="15.75">
      <c r="A6" s="788" t="s">
        <v>15</v>
      </c>
      <c r="B6" s="809" t="s">
        <v>16</v>
      </c>
      <c r="C6" s="809"/>
      <c r="D6" s="809"/>
      <c r="E6" s="809"/>
      <c r="F6" s="809"/>
      <c r="G6" s="809"/>
    </row>
    <row r="7" spans="1:7" s="7" customFormat="1" ht="15.75">
      <c r="A7" s="788" t="s">
        <v>17</v>
      </c>
      <c r="B7" s="8" t="s">
        <v>18</v>
      </c>
      <c r="C7" s="9"/>
      <c r="D7" s="9"/>
      <c r="E7" s="9"/>
      <c r="F7" s="9"/>
      <c r="G7" s="498"/>
    </row>
    <row r="8" spans="1:7" s="4" customFormat="1" ht="14.25">
      <c r="A8" s="788"/>
      <c r="B8" s="10" t="s">
        <v>19</v>
      </c>
      <c r="C8" s="11"/>
      <c r="D8" s="11"/>
      <c r="E8" s="11"/>
      <c r="F8" s="11"/>
      <c r="G8" s="499"/>
    </row>
    <row r="9" spans="1:7" s="4" customFormat="1" ht="14.25">
      <c r="A9" s="788"/>
      <c r="B9" s="12" t="s">
        <v>20</v>
      </c>
      <c r="C9" s="11"/>
      <c r="D9" s="11"/>
      <c r="E9" s="11"/>
      <c r="F9" s="11"/>
      <c r="G9" s="499"/>
    </row>
    <row r="10" spans="1:7">
      <c r="A10" s="371" t="s">
        <v>21</v>
      </c>
      <c r="B10" s="313" t="s">
        <v>22</v>
      </c>
      <c r="C10" s="25" t="s">
        <v>23</v>
      </c>
      <c r="D10" s="314" t="s">
        <v>24</v>
      </c>
      <c r="E10" s="315">
        <v>231</v>
      </c>
      <c r="F10" s="25" t="s">
        <v>25</v>
      </c>
      <c r="G10" s="500"/>
    </row>
    <row r="11" spans="1:7">
      <c r="A11" s="716">
        <v>2</v>
      </c>
      <c r="B11" s="313" t="s">
        <v>26</v>
      </c>
      <c r="C11" s="25" t="s">
        <v>27</v>
      </c>
      <c r="D11" s="314" t="s">
        <v>28</v>
      </c>
      <c r="E11" s="315">
        <v>44</v>
      </c>
      <c r="F11" s="25" t="s">
        <v>29</v>
      </c>
      <c r="G11" s="500"/>
    </row>
    <row r="12" spans="1:7" s="13" customFormat="1">
      <c r="A12" s="716" t="s">
        <v>30</v>
      </c>
      <c r="B12" s="236" t="s">
        <v>31</v>
      </c>
      <c r="C12" s="25" t="s">
        <v>32</v>
      </c>
      <c r="D12" s="314" t="s">
        <v>33</v>
      </c>
      <c r="E12" s="315">
        <v>99</v>
      </c>
      <c r="F12" s="314" t="s">
        <v>34</v>
      </c>
      <c r="G12" s="501"/>
    </row>
    <row r="13" spans="1:7" s="4" customFormat="1" ht="14.25">
      <c r="A13" s="789"/>
      <c r="B13" s="818" t="s">
        <v>35</v>
      </c>
      <c r="C13" s="818"/>
      <c r="D13" s="818"/>
      <c r="E13" s="316">
        <f>SUM(E10:E12)</f>
        <v>374</v>
      </c>
      <c r="F13" s="226"/>
      <c r="G13" s="502"/>
    </row>
    <row r="14" spans="1:7" s="4" customFormat="1" ht="14.25">
      <c r="A14" s="789"/>
      <c r="B14" s="317" t="s">
        <v>36</v>
      </c>
      <c r="C14" s="318"/>
      <c r="D14" s="318"/>
      <c r="E14" s="226"/>
      <c r="F14" s="226"/>
      <c r="G14" s="502"/>
    </row>
    <row r="15" spans="1:7">
      <c r="A15" s="371" t="s">
        <v>37</v>
      </c>
      <c r="B15" s="319" t="s">
        <v>868</v>
      </c>
      <c r="C15" s="25" t="s">
        <v>38</v>
      </c>
      <c r="D15" s="25" t="s">
        <v>39</v>
      </c>
      <c r="E15" s="25">
        <v>15</v>
      </c>
      <c r="F15" s="25" t="s">
        <v>40</v>
      </c>
      <c r="G15" s="500"/>
    </row>
    <row r="16" spans="1:7" ht="18" customHeight="1">
      <c r="A16" s="371" t="s">
        <v>41</v>
      </c>
      <c r="B16" s="236" t="s">
        <v>869</v>
      </c>
      <c r="C16" s="25" t="s">
        <v>42</v>
      </c>
      <c r="D16" s="25" t="s">
        <v>43</v>
      </c>
      <c r="E16" s="25">
        <v>42</v>
      </c>
      <c r="F16" s="25" t="s">
        <v>44</v>
      </c>
      <c r="G16" s="500"/>
    </row>
    <row r="17" spans="1:7" s="4" customFormat="1" ht="14.25">
      <c r="A17" s="789"/>
      <c r="B17" s="818" t="s">
        <v>45</v>
      </c>
      <c r="C17" s="818"/>
      <c r="D17" s="818"/>
      <c r="E17" s="316">
        <f>SUM(E15:E16)</f>
        <v>57</v>
      </c>
      <c r="F17" s="226"/>
      <c r="G17" s="502"/>
    </row>
    <row r="18" spans="1:7" s="4" customFormat="1" ht="22.5" customHeight="1">
      <c r="A18" s="790" t="s">
        <v>1062</v>
      </c>
      <c r="B18" s="772" t="s">
        <v>1057</v>
      </c>
      <c r="C18" s="771" t="s">
        <v>32</v>
      </c>
      <c r="D18" s="771" t="s">
        <v>975</v>
      </c>
      <c r="E18" s="771">
        <v>9</v>
      </c>
      <c r="F18" s="771" t="s">
        <v>976</v>
      </c>
      <c r="G18" s="773" t="s">
        <v>1056</v>
      </c>
    </row>
    <row r="19" spans="1:7" s="4" customFormat="1" ht="14.25">
      <c r="A19" s="789"/>
      <c r="B19" s="317" t="s">
        <v>46</v>
      </c>
      <c r="C19" s="318"/>
      <c r="D19" s="318"/>
      <c r="E19" s="226"/>
      <c r="F19" s="226"/>
      <c r="G19" s="499"/>
    </row>
    <row r="20" spans="1:7" s="320" customFormat="1" ht="15.75" customHeight="1">
      <c r="A20" s="791" t="s">
        <v>47</v>
      </c>
      <c r="B20" s="320" t="s">
        <v>870</v>
      </c>
      <c r="C20" s="227" t="s">
        <v>23</v>
      </c>
      <c r="D20" s="227" t="s">
        <v>49</v>
      </c>
      <c r="E20" s="227">
        <v>70</v>
      </c>
      <c r="F20" s="227" t="s">
        <v>50</v>
      </c>
      <c r="G20" s="500"/>
    </row>
    <row r="21" spans="1:7" s="4" customFormat="1" ht="14.25">
      <c r="A21" s="789"/>
      <c r="B21" s="818" t="s">
        <v>51</v>
      </c>
      <c r="C21" s="818"/>
      <c r="D21" s="818"/>
      <c r="E21" s="316">
        <f>SUM(E20)</f>
        <v>70</v>
      </c>
      <c r="F21" s="226"/>
      <c r="G21" s="502"/>
    </row>
    <row r="22" spans="1:7" s="4" customFormat="1" ht="16.5" customHeight="1">
      <c r="A22" s="789"/>
      <c r="B22" s="818" t="s">
        <v>52</v>
      </c>
      <c r="C22" s="818"/>
      <c r="D22" s="818"/>
      <c r="E22" s="316">
        <f>E13+E21+E17</f>
        <v>501</v>
      </c>
      <c r="F22" s="226"/>
      <c r="G22" s="499"/>
    </row>
    <row r="23" spans="1:7" s="4" customFormat="1" ht="15" customHeight="1">
      <c r="A23" s="789"/>
      <c r="B23" s="321" t="s">
        <v>53</v>
      </c>
      <c r="C23" s="318"/>
      <c r="D23" s="318"/>
      <c r="E23" s="226"/>
      <c r="F23" s="226"/>
      <c r="G23" s="499"/>
    </row>
    <row r="24" spans="1:7" s="4" customFormat="1" ht="14.25">
      <c r="A24" s="789"/>
      <c r="B24" s="317" t="s">
        <v>20</v>
      </c>
      <c r="C24" s="226"/>
      <c r="D24" s="226"/>
      <c r="E24" s="226"/>
      <c r="F24" s="226"/>
      <c r="G24" s="499"/>
    </row>
    <row r="25" spans="1:7" s="13" customFormat="1">
      <c r="A25" s="716" t="s">
        <v>54</v>
      </c>
      <c r="B25" s="236" t="s">
        <v>31</v>
      </c>
      <c r="C25" s="25" t="s">
        <v>32</v>
      </c>
      <c r="D25" s="314" t="s">
        <v>33</v>
      </c>
      <c r="E25" s="315">
        <v>33</v>
      </c>
      <c r="F25" s="314" t="s">
        <v>34</v>
      </c>
      <c r="G25" s="501"/>
    </row>
    <row r="26" spans="1:7">
      <c r="A26" s="716">
        <v>7</v>
      </c>
      <c r="B26" s="313" t="s">
        <v>55</v>
      </c>
      <c r="C26" s="25" t="s">
        <v>27</v>
      </c>
      <c r="D26" s="314" t="s">
        <v>56</v>
      </c>
      <c r="E26" s="315">
        <v>240</v>
      </c>
      <c r="F26" s="25" t="s">
        <v>25</v>
      </c>
      <c r="G26" s="500"/>
    </row>
    <row r="27" spans="1:7">
      <c r="A27" s="716">
        <v>8</v>
      </c>
      <c r="B27" s="313" t="s">
        <v>57</v>
      </c>
      <c r="C27" s="25" t="s">
        <v>27</v>
      </c>
      <c r="D27" s="314" t="s">
        <v>58</v>
      </c>
      <c r="E27" s="315">
        <v>45</v>
      </c>
      <c r="F27" s="25" t="s">
        <v>29</v>
      </c>
    </row>
    <row r="28" spans="1:7">
      <c r="A28" s="716" t="s">
        <v>1076</v>
      </c>
      <c r="B28" s="313" t="s">
        <v>59</v>
      </c>
      <c r="C28" s="25" t="s">
        <v>23</v>
      </c>
      <c r="D28" s="314" t="s">
        <v>60</v>
      </c>
      <c r="E28" s="315">
        <v>390</v>
      </c>
      <c r="F28" s="25" t="s">
        <v>61</v>
      </c>
    </row>
    <row r="29" spans="1:7" ht="16.5" customHeight="1">
      <c r="A29" s="716" t="s">
        <v>62</v>
      </c>
      <c r="B29" s="322" t="s">
        <v>63</v>
      </c>
      <c r="C29" s="25" t="s">
        <v>23</v>
      </c>
      <c r="D29" s="25" t="s">
        <v>64</v>
      </c>
      <c r="E29" s="25">
        <v>206</v>
      </c>
      <c r="F29" s="25" t="s">
        <v>65</v>
      </c>
    </row>
    <row r="30" spans="1:7" s="4" customFormat="1" ht="14.25">
      <c r="A30" s="789"/>
      <c r="B30" s="818" t="s">
        <v>35</v>
      </c>
      <c r="C30" s="818"/>
      <c r="D30" s="818"/>
      <c r="E30" s="316">
        <f>SUM(E25:E29)</f>
        <v>914</v>
      </c>
      <c r="F30" s="226"/>
      <c r="G30" s="502"/>
    </row>
    <row r="31" spans="1:7" s="4" customFormat="1" ht="14.25">
      <c r="A31" s="789"/>
      <c r="B31" s="317" t="s">
        <v>36</v>
      </c>
      <c r="C31" s="318"/>
      <c r="D31" s="318"/>
      <c r="E31" s="226"/>
      <c r="F31" s="226"/>
      <c r="G31" s="502"/>
    </row>
    <row r="32" spans="1:7">
      <c r="A32" s="792">
        <v>11</v>
      </c>
      <c r="B32" s="323" t="s">
        <v>867</v>
      </c>
      <c r="C32" s="228" t="s">
        <v>38</v>
      </c>
      <c r="D32" s="228" t="s">
        <v>39</v>
      </c>
      <c r="E32" s="228">
        <v>30</v>
      </c>
      <c r="F32" s="228" t="s">
        <v>66</v>
      </c>
      <c r="G32" s="503"/>
    </row>
    <row r="33" spans="1:7">
      <c r="A33" s="716" t="s">
        <v>67</v>
      </c>
      <c r="B33" s="319" t="s">
        <v>868</v>
      </c>
      <c r="C33" s="25" t="s">
        <v>38</v>
      </c>
      <c r="D33" s="25" t="s">
        <v>39</v>
      </c>
      <c r="E33" s="25">
        <v>15</v>
      </c>
      <c r="F33" s="25" t="s">
        <v>40</v>
      </c>
      <c r="G33" s="500"/>
    </row>
    <row r="34" spans="1:7" s="4" customFormat="1" ht="14.25">
      <c r="A34" s="789"/>
      <c r="B34" s="818" t="s">
        <v>45</v>
      </c>
      <c r="C34" s="818"/>
      <c r="D34" s="818"/>
      <c r="E34" s="316">
        <f>SUM(E32:E33)</f>
        <v>45</v>
      </c>
      <c r="F34" s="226"/>
      <c r="G34" s="502"/>
    </row>
    <row r="35" spans="1:7" s="13" customFormat="1">
      <c r="A35" s="716"/>
      <c r="B35" s="317" t="s">
        <v>46</v>
      </c>
      <c r="C35" s="25"/>
      <c r="D35" s="314"/>
      <c r="E35" s="315"/>
      <c r="F35" s="314"/>
      <c r="G35" s="501"/>
    </row>
    <row r="36" spans="1:7" s="320" customFormat="1" ht="16.5" customHeight="1">
      <c r="A36" s="793">
        <v>12</v>
      </c>
      <c r="B36" s="320" t="s">
        <v>871</v>
      </c>
      <c r="C36" s="227" t="s">
        <v>69</v>
      </c>
      <c r="D36" s="227" t="s">
        <v>70</v>
      </c>
      <c r="E36" s="227">
        <v>99</v>
      </c>
      <c r="F36" s="227" t="s">
        <v>71</v>
      </c>
      <c r="G36" s="501"/>
    </row>
    <row r="37" spans="1:7" s="4" customFormat="1" ht="14.25">
      <c r="A37" s="789"/>
      <c r="B37" s="818" t="s">
        <v>51</v>
      </c>
      <c r="C37" s="818"/>
      <c r="D37" s="818"/>
      <c r="E37" s="316">
        <f>SUM(E36)</f>
        <v>99</v>
      </c>
      <c r="F37" s="226"/>
      <c r="G37" s="502"/>
    </row>
    <row r="38" spans="1:7" s="4" customFormat="1" ht="14.25">
      <c r="A38" s="789"/>
      <c r="B38" s="818" t="s">
        <v>72</v>
      </c>
      <c r="C38" s="818"/>
      <c r="D38" s="818"/>
      <c r="E38" s="316">
        <f>E30+E34+E37</f>
        <v>1058</v>
      </c>
      <c r="F38" s="226"/>
      <c r="G38" s="499"/>
    </row>
    <row r="39" spans="1:7" s="4" customFormat="1" ht="14.25">
      <c r="A39" s="789"/>
      <c r="B39" s="321" t="s">
        <v>73</v>
      </c>
      <c r="C39" s="318"/>
      <c r="D39" s="318"/>
      <c r="E39" s="226"/>
      <c r="F39" s="226"/>
      <c r="G39" s="499"/>
    </row>
    <row r="40" spans="1:7" s="4" customFormat="1" ht="14.25">
      <c r="A40" s="789"/>
      <c r="B40" s="317" t="s">
        <v>20</v>
      </c>
      <c r="C40" s="226"/>
      <c r="D40" s="226"/>
      <c r="E40" s="226"/>
      <c r="F40" s="226"/>
      <c r="G40" s="499"/>
    </row>
    <row r="41" spans="1:7">
      <c r="A41" s="716" t="s">
        <v>1077</v>
      </c>
      <c r="B41" s="313" t="s">
        <v>59</v>
      </c>
      <c r="C41" s="25" t="s">
        <v>23</v>
      </c>
      <c r="D41" s="314" t="s">
        <v>60</v>
      </c>
      <c r="E41" s="315">
        <v>130</v>
      </c>
      <c r="F41" s="25" t="s">
        <v>61</v>
      </c>
    </row>
    <row r="42" spans="1:7" ht="16.5" customHeight="1">
      <c r="A42" s="716" t="s">
        <v>74</v>
      </c>
      <c r="B42" s="322" t="s">
        <v>63</v>
      </c>
      <c r="C42" s="25" t="s">
        <v>23</v>
      </c>
      <c r="D42" s="25" t="s">
        <v>64</v>
      </c>
      <c r="E42" s="25">
        <v>206</v>
      </c>
      <c r="F42" s="25" t="s">
        <v>65</v>
      </c>
    </row>
    <row r="43" spans="1:7" ht="16.5" customHeight="1">
      <c r="A43" s="716" t="s">
        <v>1078</v>
      </c>
      <c r="B43" s="236" t="s">
        <v>75</v>
      </c>
      <c r="C43" s="25" t="s">
        <v>23</v>
      </c>
      <c r="D43" s="25" t="s">
        <v>76</v>
      </c>
      <c r="E43" s="25">
        <v>400</v>
      </c>
      <c r="F43" s="25" t="s">
        <v>77</v>
      </c>
    </row>
    <row r="44" spans="1:7" s="4" customFormat="1" ht="14.25">
      <c r="A44" s="789"/>
      <c r="B44" s="818" t="s">
        <v>35</v>
      </c>
      <c r="C44" s="818"/>
      <c r="D44" s="818"/>
      <c r="E44" s="316">
        <f>SUM(E41:E43)</f>
        <v>736</v>
      </c>
      <c r="F44" s="226"/>
      <c r="G44" s="502"/>
    </row>
    <row r="45" spans="1:7" s="4" customFormat="1" ht="14.25">
      <c r="A45" s="789"/>
      <c r="B45" s="818" t="s">
        <v>78</v>
      </c>
      <c r="C45" s="818"/>
      <c r="D45" s="818"/>
      <c r="E45" s="316">
        <f>E44</f>
        <v>736</v>
      </c>
      <c r="F45" s="226"/>
      <c r="G45" s="499"/>
    </row>
    <row r="46" spans="1:7" s="4" customFormat="1" ht="14.25">
      <c r="A46" s="788"/>
      <c r="B46" s="10" t="s">
        <v>79</v>
      </c>
      <c r="C46" s="20"/>
      <c r="D46" s="20"/>
      <c r="E46" s="11"/>
      <c r="F46" s="11"/>
      <c r="G46" s="499"/>
    </row>
    <row r="47" spans="1:7" s="4" customFormat="1" ht="14.25">
      <c r="A47" s="788"/>
      <c r="B47" s="12" t="s">
        <v>20</v>
      </c>
      <c r="C47" s="11"/>
      <c r="D47" s="11"/>
      <c r="E47" s="11"/>
      <c r="F47" s="11"/>
      <c r="G47" s="499"/>
    </row>
    <row r="48" spans="1:7">
      <c r="A48" s="369" t="s">
        <v>1079</v>
      </c>
      <c r="B48" s="1" t="s">
        <v>75</v>
      </c>
      <c r="C48" s="14" t="s">
        <v>23</v>
      </c>
      <c r="D48" s="14" t="s">
        <v>76</v>
      </c>
      <c r="E48" s="14">
        <v>400</v>
      </c>
      <c r="F48" s="14" t="s">
        <v>77</v>
      </c>
    </row>
    <row r="49" spans="1:7">
      <c r="A49" s="369" t="s">
        <v>960</v>
      </c>
      <c r="B49" s="1" t="s">
        <v>95</v>
      </c>
      <c r="C49" s="14" t="s">
        <v>32</v>
      </c>
      <c r="D49" s="15" t="s">
        <v>96</v>
      </c>
      <c r="E49" s="16">
        <v>80</v>
      </c>
      <c r="F49" s="15" t="s">
        <v>97</v>
      </c>
    </row>
    <row r="50" spans="1:7" ht="16.5" customHeight="1">
      <c r="A50" s="794"/>
      <c r="B50" s="806" t="s">
        <v>35</v>
      </c>
      <c r="C50" s="806"/>
      <c r="D50" s="806"/>
      <c r="E50" s="18">
        <f>SUM(E48:E49)</f>
        <v>480</v>
      </c>
    </row>
    <row r="51" spans="1:7" s="4" customFormat="1" ht="14.25">
      <c r="A51" s="788"/>
      <c r="B51" s="12" t="s">
        <v>36</v>
      </c>
      <c r="C51" s="223"/>
      <c r="D51" s="223"/>
      <c r="E51" s="224"/>
      <c r="F51" s="224"/>
      <c r="G51" s="502"/>
    </row>
    <row r="52" spans="1:7">
      <c r="A52" s="795">
        <v>15</v>
      </c>
      <c r="B52" s="1" t="s">
        <v>866</v>
      </c>
      <c r="C52" s="14" t="s">
        <v>27</v>
      </c>
      <c r="D52" s="14" t="s">
        <v>112</v>
      </c>
      <c r="E52" s="19">
        <v>450</v>
      </c>
      <c r="F52" s="29" t="s">
        <v>113</v>
      </c>
      <c r="G52" s="503"/>
    </row>
    <row r="53" spans="1:7">
      <c r="A53" s="795" t="s">
        <v>1080</v>
      </c>
      <c r="B53" s="1" t="s">
        <v>872</v>
      </c>
      <c r="C53" s="24" t="s">
        <v>130</v>
      </c>
      <c r="D53" s="14" t="s">
        <v>131</v>
      </c>
      <c r="E53" s="14">
        <v>160</v>
      </c>
      <c r="F53" s="14" t="s">
        <v>132</v>
      </c>
      <c r="G53" s="503"/>
    </row>
    <row r="54" spans="1:7" s="4" customFormat="1" ht="14.25">
      <c r="A54" s="788"/>
      <c r="B54" s="806" t="s">
        <v>45</v>
      </c>
      <c r="C54" s="806"/>
      <c r="D54" s="806"/>
      <c r="E54" s="18">
        <f>SUM(E52:E53)</f>
        <v>610</v>
      </c>
      <c r="F54" s="224"/>
      <c r="G54" s="502"/>
    </row>
    <row r="55" spans="1:7" s="13" customFormat="1">
      <c r="A55" s="794"/>
      <c r="B55" s="12" t="s">
        <v>46</v>
      </c>
      <c r="C55" s="14"/>
      <c r="D55" s="15"/>
      <c r="E55" s="16"/>
      <c r="F55" s="15"/>
      <c r="G55" s="501"/>
    </row>
    <row r="56" spans="1:7" s="236" customFormat="1">
      <c r="A56" s="796">
        <v>17</v>
      </c>
      <c r="B56" s="320" t="s">
        <v>873</v>
      </c>
      <c r="C56" s="25" t="s">
        <v>81</v>
      </c>
      <c r="D56" s="25" t="s">
        <v>82</v>
      </c>
      <c r="E56" s="25">
        <v>330</v>
      </c>
      <c r="F56" s="25" t="s">
        <v>83</v>
      </c>
      <c r="G56" s="504"/>
    </row>
    <row r="57" spans="1:7" s="236" customFormat="1">
      <c r="A57" s="796">
        <v>18</v>
      </c>
      <c r="B57" s="236" t="s">
        <v>874</v>
      </c>
      <c r="C57" s="25" t="s">
        <v>69</v>
      </c>
      <c r="D57" s="25" t="s">
        <v>169</v>
      </c>
      <c r="E57" s="25">
        <v>96</v>
      </c>
      <c r="F57" s="274" t="s">
        <v>170</v>
      </c>
      <c r="G57" s="504"/>
    </row>
    <row r="58" spans="1:7" s="13" customFormat="1">
      <c r="A58" s="15"/>
      <c r="B58" s="806" t="s">
        <v>51</v>
      </c>
      <c r="C58" s="806"/>
      <c r="D58" s="806"/>
      <c r="E58" s="18">
        <f>SUM(E56,E57)</f>
        <v>426</v>
      </c>
      <c r="F58" s="15"/>
      <c r="G58" s="501"/>
    </row>
    <row r="59" spans="1:7" s="4" customFormat="1" ht="14.25">
      <c r="A59" s="788"/>
      <c r="B59" s="806" t="s">
        <v>936</v>
      </c>
      <c r="C59" s="806"/>
      <c r="D59" s="806"/>
      <c r="E59" s="18">
        <f>SUM(E50+E54+E58)</f>
        <v>1516</v>
      </c>
      <c r="F59" s="11"/>
      <c r="G59" s="499"/>
    </row>
    <row r="60" spans="1:7" s="4" customFormat="1" ht="14.25">
      <c r="A60" s="788"/>
      <c r="B60" s="10" t="s">
        <v>1023</v>
      </c>
      <c r="C60" s="538"/>
      <c r="D60" s="538"/>
      <c r="E60" s="538"/>
      <c r="F60" s="539"/>
      <c r="G60" s="499"/>
    </row>
    <row r="61" spans="1:7" s="4" customFormat="1" ht="14.25">
      <c r="A61" s="788"/>
      <c r="B61" s="12" t="s">
        <v>20</v>
      </c>
      <c r="C61" s="659"/>
      <c r="D61" s="659"/>
      <c r="E61" s="659"/>
      <c r="F61" s="659"/>
      <c r="G61" s="499"/>
    </row>
    <row r="62" spans="1:7">
      <c r="A62" s="369" t="s">
        <v>961</v>
      </c>
      <c r="B62" s="1" t="s">
        <v>95</v>
      </c>
      <c r="C62" s="14" t="s">
        <v>32</v>
      </c>
      <c r="D62" s="15" t="s">
        <v>96</v>
      </c>
      <c r="E62" s="16">
        <v>80</v>
      </c>
      <c r="F62" s="15" t="s">
        <v>97</v>
      </c>
    </row>
    <row r="63" spans="1:7">
      <c r="B63" s="806" t="s">
        <v>35</v>
      </c>
      <c r="C63" s="806"/>
      <c r="D63" s="806"/>
      <c r="E63" s="661">
        <f>SUM(E62)</f>
        <v>80</v>
      </c>
      <c r="F63" s="15"/>
    </row>
    <row r="64" spans="1:7" s="4" customFormat="1" ht="14.25">
      <c r="A64" s="788"/>
      <c r="B64" s="12" t="s">
        <v>36</v>
      </c>
      <c r="C64" s="538"/>
      <c r="D64" s="538"/>
      <c r="E64" s="538"/>
      <c r="F64" s="539"/>
      <c r="G64" s="499"/>
    </row>
    <row r="65" spans="1:7" s="4" customFormat="1">
      <c r="A65" s="797">
        <v>19</v>
      </c>
      <c r="B65" s="1" t="s">
        <v>876</v>
      </c>
      <c r="C65" s="14" t="s">
        <v>23</v>
      </c>
      <c r="D65" s="14" t="s">
        <v>116</v>
      </c>
      <c r="E65" s="14">
        <v>65</v>
      </c>
      <c r="F65" s="29" t="s">
        <v>117</v>
      </c>
      <c r="G65" s="501"/>
    </row>
    <row r="66" spans="1:7" ht="17.25" customHeight="1">
      <c r="A66" s="369" t="s">
        <v>1081</v>
      </c>
      <c r="B66" s="1" t="s">
        <v>872</v>
      </c>
      <c r="C66" s="24" t="s">
        <v>130</v>
      </c>
      <c r="D66" s="14" t="s">
        <v>131</v>
      </c>
      <c r="E66" s="14">
        <v>80</v>
      </c>
      <c r="F66" s="14" t="s">
        <v>132</v>
      </c>
    </row>
    <row r="67" spans="1:7">
      <c r="A67" s="794" t="s">
        <v>1082</v>
      </c>
      <c r="B67" s="1" t="s">
        <v>877</v>
      </c>
      <c r="C67" s="14" t="s">
        <v>23</v>
      </c>
      <c r="D67" s="14" t="s">
        <v>119</v>
      </c>
      <c r="E67" s="14">
        <v>65</v>
      </c>
      <c r="F67" s="31" t="s">
        <v>120</v>
      </c>
    </row>
    <row r="68" spans="1:7">
      <c r="A68" s="794" t="s">
        <v>962</v>
      </c>
      <c r="B68" s="1" t="s">
        <v>881</v>
      </c>
      <c r="C68" s="14" t="s">
        <v>130</v>
      </c>
      <c r="D68" s="14" t="s">
        <v>134</v>
      </c>
      <c r="E68" s="14">
        <v>30</v>
      </c>
      <c r="F68" s="14" t="s">
        <v>135</v>
      </c>
    </row>
    <row r="69" spans="1:7" s="4" customFormat="1" ht="14.25">
      <c r="A69" s="788"/>
      <c r="B69" s="806" t="s">
        <v>45</v>
      </c>
      <c r="C69" s="806"/>
      <c r="D69" s="806"/>
      <c r="E69" s="18">
        <f>SUM(E65+E66+E67+E68)</f>
        <v>240</v>
      </c>
      <c r="F69" s="539"/>
      <c r="G69" s="499"/>
    </row>
    <row r="70" spans="1:7" s="4" customFormat="1" ht="14.25">
      <c r="A70" s="788"/>
      <c r="B70" s="806" t="s">
        <v>959</v>
      </c>
      <c r="C70" s="806"/>
      <c r="D70" s="806"/>
      <c r="E70" s="18">
        <f>SUM(E63+E69)</f>
        <v>320</v>
      </c>
      <c r="F70" s="660"/>
      <c r="G70" s="499"/>
    </row>
    <row r="71" spans="1:7" s="7" customFormat="1" ht="15.75">
      <c r="A71" s="788"/>
      <c r="B71" s="806" t="s">
        <v>1024</v>
      </c>
      <c r="C71" s="806"/>
      <c r="D71" s="806"/>
      <c r="E71" s="18">
        <f>SUM(E22+E38+E45+E59+E70)</f>
        <v>4131</v>
      </c>
      <c r="F71" s="11"/>
      <c r="G71" s="499"/>
    </row>
    <row r="72" spans="1:7" ht="15.75">
      <c r="A72" s="788" t="s">
        <v>84</v>
      </c>
      <c r="B72" s="8" t="s">
        <v>85</v>
      </c>
      <c r="C72" s="9"/>
      <c r="D72" s="9"/>
      <c r="E72" s="9"/>
      <c r="F72" s="9"/>
      <c r="G72" s="498"/>
    </row>
    <row r="73" spans="1:7">
      <c r="B73" s="12" t="s">
        <v>20</v>
      </c>
      <c r="F73" s="19"/>
    </row>
    <row r="74" spans="1:7">
      <c r="A74" s="794">
        <v>1</v>
      </c>
      <c r="B74" s="13" t="s">
        <v>86</v>
      </c>
      <c r="C74" s="14" t="s">
        <v>27</v>
      </c>
      <c r="D74" s="15" t="s">
        <v>87</v>
      </c>
      <c r="E74" s="16">
        <v>330</v>
      </c>
      <c r="F74" s="14" t="s">
        <v>88</v>
      </c>
      <c r="G74" s="501" t="s">
        <v>121</v>
      </c>
    </row>
    <row r="75" spans="1:7">
      <c r="A75" s="794">
        <v>2</v>
      </c>
      <c r="B75" s="1" t="s">
        <v>90</v>
      </c>
      <c r="C75" s="14" t="s">
        <v>23</v>
      </c>
      <c r="D75" s="14" t="s">
        <v>76</v>
      </c>
      <c r="E75" s="14">
        <v>800</v>
      </c>
      <c r="F75" s="14" t="s">
        <v>91</v>
      </c>
      <c r="G75" s="501" t="s">
        <v>92</v>
      </c>
    </row>
    <row r="76" spans="1:7" s="13" customFormat="1">
      <c r="A76" s="794">
        <v>3</v>
      </c>
      <c r="B76" s="13" t="s">
        <v>93</v>
      </c>
      <c r="C76" s="14" t="s">
        <v>81</v>
      </c>
      <c r="D76" s="15" t="s">
        <v>60</v>
      </c>
      <c r="E76" s="16">
        <v>520</v>
      </c>
      <c r="F76" s="26" t="s">
        <v>94</v>
      </c>
      <c r="G76" s="501" t="s">
        <v>189</v>
      </c>
    </row>
    <row r="77" spans="1:7">
      <c r="A77" s="794" t="s">
        <v>37</v>
      </c>
      <c r="B77" s="13" t="s">
        <v>98</v>
      </c>
      <c r="C77" s="14" t="s">
        <v>935</v>
      </c>
      <c r="D77" s="15" t="s">
        <v>100</v>
      </c>
      <c r="E77" s="16">
        <v>1000</v>
      </c>
      <c r="F77" s="14" t="s">
        <v>101</v>
      </c>
      <c r="G77" s="501" t="s">
        <v>926</v>
      </c>
    </row>
    <row r="78" spans="1:7">
      <c r="A78" s="794">
        <v>5</v>
      </c>
      <c r="B78" s="1" t="s">
        <v>102</v>
      </c>
      <c r="C78" s="14" t="s">
        <v>99</v>
      </c>
      <c r="D78" s="14" t="s">
        <v>103</v>
      </c>
      <c r="E78" s="14">
        <v>600</v>
      </c>
      <c r="F78" s="14" t="s">
        <v>104</v>
      </c>
      <c r="G78" s="501" t="s">
        <v>1053</v>
      </c>
    </row>
    <row r="79" spans="1:7">
      <c r="A79" s="794">
        <v>6</v>
      </c>
      <c r="B79" s="1" t="s">
        <v>105</v>
      </c>
      <c r="C79" s="14" t="s">
        <v>99</v>
      </c>
      <c r="D79" s="14" t="s">
        <v>106</v>
      </c>
      <c r="E79" s="14">
        <v>110</v>
      </c>
      <c r="F79" s="14" t="s">
        <v>107</v>
      </c>
      <c r="G79" s="501" t="s">
        <v>993</v>
      </c>
    </row>
    <row r="80" spans="1:7">
      <c r="A80" s="794">
        <v>7</v>
      </c>
      <c r="B80" s="1" t="s">
        <v>108</v>
      </c>
      <c r="C80" s="14" t="s">
        <v>109</v>
      </c>
      <c r="D80" s="14" t="s">
        <v>110</v>
      </c>
      <c r="E80" s="14">
        <v>60</v>
      </c>
      <c r="F80" s="14" t="s">
        <v>111</v>
      </c>
      <c r="G80" s="501" t="s">
        <v>994</v>
      </c>
    </row>
    <row r="81" spans="1:7" ht="18" customHeight="1">
      <c r="A81" s="794"/>
      <c r="B81" s="806" t="s">
        <v>35</v>
      </c>
      <c r="C81" s="806"/>
      <c r="D81" s="816"/>
      <c r="E81" s="27">
        <f>SUM(E74:E80)</f>
        <v>3420</v>
      </c>
      <c r="G81" s="505"/>
    </row>
    <row r="82" spans="1:7" s="154" customFormat="1" ht="16.5" customHeight="1">
      <c r="A82" s="817" t="s">
        <v>985</v>
      </c>
      <c r="B82" s="817"/>
      <c r="C82" s="817"/>
      <c r="D82" s="817"/>
      <c r="E82" s="817"/>
      <c r="F82" s="817"/>
      <c r="G82" s="817"/>
    </row>
    <row r="83" spans="1:7">
      <c r="A83" s="794"/>
      <c r="B83" s="12" t="s">
        <v>36</v>
      </c>
      <c r="C83" s="12"/>
      <c r="G83" s="505"/>
    </row>
    <row r="84" spans="1:7">
      <c r="A84" s="794">
        <v>8</v>
      </c>
      <c r="B84" s="1" t="s">
        <v>875</v>
      </c>
      <c r="C84" s="14" t="s">
        <v>23</v>
      </c>
      <c r="D84" s="14" t="s">
        <v>114</v>
      </c>
      <c r="E84" s="25">
        <v>100</v>
      </c>
      <c r="F84" s="14" t="s">
        <v>115</v>
      </c>
      <c r="G84" s="501" t="s">
        <v>121</v>
      </c>
    </row>
    <row r="85" spans="1:7">
      <c r="A85" s="794" t="s">
        <v>971</v>
      </c>
      <c r="B85" s="1" t="s">
        <v>877</v>
      </c>
      <c r="C85" s="14" t="s">
        <v>23</v>
      </c>
      <c r="D85" s="14" t="s">
        <v>119</v>
      </c>
      <c r="E85" s="25">
        <v>65</v>
      </c>
      <c r="F85" s="31" t="s">
        <v>120</v>
      </c>
      <c r="G85" s="501" t="s">
        <v>930</v>
      </c>
    </row>
    <row r="86" spans="1:7">
      <c r="A86" s="794">
        <v>10</v>
      </c>
      <c r="B86" s="1" t="s">
        <v>878</v>
      </c>
      <c r="C86" s="14" t="s">
        <v>23</v>
      </c>
      <c r="D86" s="14" t="s">
        <v>146</v>
      </c>
      <c r="E86" s="25">
        <v>100</v>
      </c>
      <c r="F86" s="29" t="s">
        <v>123</v>
      </c>
      <c r="G86" s="501" t="s">
        <v>89</v>
      </c>
    </row>
    <row r="87" spans="1:7">
      <c r="A87" s="369" t="s">
        <v>435</v>
      </c>
      <c r="B87" s="1" t="s">
        <v>879</v>
      </c>
      <c r="C87" s="14" t="s">
        <v>23</v>
      </c>
      <c r="D87" s="14" t="s">
        <v>124</v>
      </c>
      <c r="E87" s="25">
        <v>111</v>
      </c>
      <c r="F87" s="14" t="s">
        <v>125</v>
      </c>
      <c r="G87" s="501" t="s">
        <v>92</v>
      </c>
    </row>
    <row r="88" spans="1:7" ht="17.25" customHeight="1">
      <c r="A88" s="794">
        <v>12</v>
      </c>
      <c r="B88" s="1" t="s">
        <v>880</v>
      </c>
      <c r="C88" s="14" t="s">
        <v>126</v>
      </c>
      <c r="D88" s="14" t="s">
        <v>127</v>
      </c>
      <c r="E88" s="25">
        <v>50</v>
      </c>
      <c r="F88" s="14" t="s">
        <v>128</v>
      </c>
      <c r="G88" s="501" t="s">
        <v>89</v>
      </c>
    </row>
    <row r="89" spans="1:7">
      <c r="A89" s="794" t="s">
        <v>972</v>
      </c>
      <c r="B89" s="1" t="s">
        <v>881</v>
      </c>
      <c r="C89" s="14" t="s">
        <v>130</v>
      </c>
      <c r="D89" s="14" t="s">
        <v>134</v>
      </c>
      <c r="E89" s="25">
        <v>90</v>
      </c>
      <c r="F89" s="14" t="s">
        <v>135</v>
      </c>
      <c r="G89" s="501" t="s">
        <v>923</v>
      </c>
    </row>
    <row r="90" spans="1:7">
      <c r="A90" s="794">
        <v>14</v>
      </c>
      <c r="B90" s="1" t="s">
        <v>882</v>
      </c>
      <c r="C90" s="14" t="s">
        <v>137</v>
      </c>
      <c r="D90" s="14" t="s">
        <v>110</v>
      </c>
      <c r="E90" s="25">
        <v>60</v>
      </c>
      <c r="F90" s="14" t="s">
        <v>138</v>
      </c>
      <c r="G90" s="501" t="s">
        <v>930</v>
      </c>
    </row>
    <row r="91" spans="1:7">
      <c r="A91" s="794">
        <v>15</v>
      </c>
      <c r="B91" s="33" t="s">
        <v>883</v>
      </c>
      <c r="C91" s="34" t="s">
        <v>137</v>
      </c>
      <c r="D91" s="34" t="s">
        <v>140</v>
      </c>
      <c r="E91" s="662">
        <v>40</v>
      </c>
      <c r="F91" s="35" t="s">
        <v>141</v>
      </c>
      <c r="G91" s="501" t="s">
        <v>930</v>
      </c>
    </row>
    <row r="92" spans="1:7" ht="16.5" customHeight="1">
      <c r="A92" s="794">
        <v>16</v>
      </c>
      <c r="B92" s="1" t="s">
        <v>884</v>
      </c>
      <c r="C92" s="14" t="s">
        <v>42</v>
      </c>
      <c r="D92" s="14" t="s">
        <v>143</v>
      </c>
      <c r="E92" s="25">
        <v>40</v>
      </c>
      <c r="F92" s="14" t="s">
        <v>144</v>
      </c>
      <c r="G92" s="504" t="s">
        <v>995</v>
      </c>
    </row>
    <row r="93" spans="1:7" ht="16.5" customHeight="1">
      <c r="A93" s="794">
        <v>17</v>
      </c>
      <c r="B93" s="21" t="s">
        <v>1059</v>
      </c>
      <c r="C93" s="14" t="s">
        <v>69</v>
      </c>
      <c r="D93" s="14" t="s">
        <v>161</v>
      </c>
      <c r="E93" s="25">
        <v>1200</v>
      </c>
      <c r="F93" s="40" t="s">
        <v>162</v>
      </c>
      <c r="G93" s="501" t="s">
        <v>924</v>
      </c>
    </row>
    <row r="94" spans="1:7" ht="18.75" customHeight="1">
      <c r="A94" s="794"/>
      <c r="B94" s="810" t="s">
        <v>45</v>
      </c>
      <c r="C94" s="810"/>
      <c r="D94" s="810"/>
      <c r="E94" s="27">
        <f>SUM(E84:E93)</f>
        <v>1856</v>
      </c>
      <c r="F94" s="310"/>
      <c r="G94" s="506"/>
    </row>
    <row r="95" spans="1:7" s="22" customFormat="1" ht="15.75" customHeight="1">
      <c r="A95" s="798"/>
      <c r="B95" s="37" t="s">
        <v>46</v>
      </c>
      <c r="C95" s="37"/>
      <c r="D95" s="19"/>
      <c r="E95" s="19"/>
      <c r="F95" s="19"/>
      <c r="G95" s="506"/>
    </row>
    <row r="96" spans="1:7" s="36" customFormat="1" ht="15.6" customHeight="1">
      <c r="A96" s="794">
        <v>18</v>
      </c>
      <c r="B96" s="38" t="s">
        <v>885</v>
      </c>
      <c r="C96" s="23" t="s">
        <v>23</v>
      </c>
      <c r="D96" s="23" t="s">
        <v>146</v>
      </c>
      <c r="E96" s="23">
        <v>100</v>
      </c>
      <c r="F96" s="23" t="s">
        <v>147</v>
      </c>
      <c r="G96" s="504" t="s">
        <v>931</v>
      </c>
    </row>
    <row r="97" spans="1:7" s="36" customFormat="1" ht="15.6" customHeight="1">
      <c r="A97" s="794">
        <v>19</v>
      </c>
      <c r="B97" s="39" t="s">
        <v>886</v>
      </c>
      <c r="C97" s="24" t="s">
        <v>23</v>
      </c>
      <c r="D97" s="28" t="s">
        <v>146</v>
      </c>
      <c r="E97" s="24">
        <v>100</v>
      </c>
      <c r="F97" s="28" t="s">
        <v>149</v>
      </c>
      <c r="G97" s="504" t="s">
        <v>121</v>
      </c>
    </row>
    <row r="98" spans="1:7" ht="18.75" customHeight="1">
      <c r="A98" s="794">
        <v>20</v>
      </c>
      <c r="B98" s="39" t="s">
        <v>894</v>
      </c>
      <c r="C98" s="24" t="s">
        <v>23</v>
      </c>
      <c r="D98" s="28" t="s">
        <v>150</v>
      </c>
      <c r="E98" s="24">
        <v>44</v>
      </c>
      <c r="F98" s="28" t="s">
        <v>151</v>
      </c>
      <c r="G98" s="501" t="s">
        <v>933</v>
      </c>
    </row>
    <row r="99" spans="1:7" ht="18.75" customHeight="1">
      <c r="A99" s="794">
        <v>21</v>
      </c>
      <c r="B99" s="1" t="s">
        <v>887</v>
      </c>
      <c r="C99" s="14" t="s">
        <v>81</v>
      </c>
      <c r="D99" s="14" t="s">
        <v>153</v>
      </c>
      <c r="E99" s="14">
        <v>76</v>
      </c>
      <c r="F99" s="14" t="s">
        <v>154</v>
      </c>
      <c r="G99" s="501" t="s">
        <v>934</v>
      </c>
    </row>
    <row r="100" spans="1:7" s="22" customFormat="1" ht="16.5" customHeight="1">
      <c r="A100" s="794">
        <v>22</v>
      </c>
      <c r="B100" s="1" t="s">
        <v>888</v>
      </c>
      <c r="C100" s="14" t="s">
        <v>81</v>
      </c>
      <c r="D100" s="14" t="s">
        <v>156</v>
      </c>
      <c r="E100" s="14">
        <v>99</v>
      </c>
      <c r="F100" s="14" t="s">
        <v>157</v>
      </c>
      <c r="G100" s="501" t="s">
        <v>1083</v>
      </c>
    </row>
    <row r="101" spans="1:7">
      <c r="A101" s="794">
        <v>23</v>
      </c>
      <c r="B101" s="1" t="s">
        <v>889</v>
      </c>
      <c r="C101" s="14" t="s">
        <v>158</v>
      </c>
      <c r="D101" s="14" t="s">
        <v>159</v>
      </c>
      <c r="E101" s="14">
        <v>400</v>
      </c>
      <c r="F101" s="17" t="s">
        <v>160</v>
      </c>
      <c r="G101" s="501" t="s">
        <v>996</v>
      </c>
    </row>
    <row r="102" spans="1:7" ht="16.5" customHeight="1">
      <c r="A102" s="794">
        <v>24</v>
      </c>
      <c r="B102" s="21" t="s">
        <v>890</v>
      </c>
      <c r="C102" s="14" t="s">
        <v>69</v>
      </c>
      <c r="D102" s="14" t="s">
        <v>164</v>
      </c>
      <c r="E102" s="14">
        <v>500</v>
      </c>
      <c r="F102" s="40" t="s">
        <v>165</v>
      </c>
      <c r="G102" s="501" t="s">
        <v>932</v>
      </c>
    </row>
    <row r="103" spans="1:7" ht="16.5" customHeight="1">
      <c r="A103" s="794">
        <v>25</v>
      </c>
      <c r="B103" s="1" t="s">
        <v>892</v>
      </c>
      <c r="C103" s="14" t="s">
        <v>69</v>
      </c>
      <c r="D103" s="14" t="s">
        <v>167</v>
      </c>
      <c r="E103" s="14">
        <v>120</v>
      </c>
      <c r="F103" s="29" t="s">
        <v>168</v>
      </c>
      <c r="G103" s="504" t="s">
        <v>930</v>
      </c>
    </row>
    <row r="104" spans="1:7">
      <c r="A104" s="794">
        <v>26</v>
      </c>
      <c r="B104" s="1" t="s">
        <v>891</v>
      </c>
      <c r="C104" s="14" t="s">
        <v>69</v>
      </c>
      <c r="D104" s="14" t="s">
        <v>850</v>
      </c>
      <c r="E104" s="14">
        <v>51</v>
      </c>
      <c r="F104" s="29" t="s">
        <v>172</v>
      </c>
      <c r="G104" s="501" t="s">
        <v>189</v>
      </c>
    </row>
    <row r="105" spans="1:7" s="43" customFormat="1" ht="15.75">
      <c r="A105" s="369"/>
      <c r="B105" s="806" t="s">
        <v>51</v>
      </c>
      <c r="C105" s="806"/>
      <c r="D105" s="806"/>
      <c r="E105" s="41">
        <f>SUM(E96:E104)</f>
        <v>1490</v>
      </c>
      <c r="F105" s="11"/>
      <c r="G105" s="501"/>
    </row>
    <row r="106" spans="1:7" s="43" customFormat="1" ht="16.5" thickBot="1">
      <c r="A106" s="799"/>
      <c r="B106" s="804" t="s">
        <v>173</v>
      </c>
      <c r="C106" s="805"/>
      <c r="D106" s="805"/>
      <c r="E106" s="41">
        <f>E105+E94+E81</f>
        <v>6766</v>
      </c>
      <c r="F106" s="9"/>
      <c r="G106" s="507"/>
    </row>
    <row r="107" spans="1:7" s="45" customFormat="1" ht="20.25" customHeight="1" thickBot="1">
      <c r="A107" s="799"/>
      <c r="B107" s="804" t="s">
        <v>1001</v>
      </c>
      <c r="C107" s="804"/>
      <c r="D107" s="804"/>
      <c r="E107" s="44">
        <f>E71+E106</f>
        <v>10897</v>
      </c>
      <c r="F107" s="9"/>
      <c r="G107" s="507"/>
    </row>
    <row r="108" spans="1:7" s="45" customFormat="1" ht="15.75">
      <c r="A108" s="822" t="s">
        <v>174</v>
      </c>
      <c r="B108" s="822"/>
      <c r="C108" s="822"/>
      <c r="D108" s="822"/>
      <c r="E108" s="822"/>
      <c r="F108" s="822"/>
      <c r="G108" s="508"/>
    </row>
    <row r="109" spans="1:7" s="49" customFormat="1" ht="15.75">
      <c r="A109" s="526"/>
      <c r="B109" s="354"/>
      <c r="C109" s="355" t="s">
        <v>175</v>
      </c>
      <c r="D109" s="355" t="s">
        <v>5</v>
      </c>
      <c r="E109" s="355" t="s">
        <v>176</v>
      </c>
      <c r="F109" s="355" t="s">
        <v>177</v>
      </c>
      <c r="G109" s="508"/>
    </row>
    <row r="110" spans="1:7" s="49" customFormat="1" ht="15.75">
      <c r="A110" s="526"/>
      <c r="B110" s="46" t="s">
        <v>178</v>
      </c>
      <c r="C110" s="47">
        <f>E13+E30+E44+E50+E63</f>
        <v>2584</v>
      </c>
      <c r="D110" s="48">
        <f>E17+E34+E54+E69</f>
        <v>952</v>
      </c>
      <c r="E110" s="47">
        <f>E21+E37+E58</f>
        <v>595</v>
      </c>
      <c r="F110" s="770">
        <f>SUM(C110:E110)</f>
        <v>4131</v>
      </c>
      <c r="G110" s="509"/>
    </row>
    <row r="111" spans="1:7" s="45" customFormat="1" ht="15.75">
      <c r="A111" s="526"/>
      <c r="B111" s="50" t="s">
        <v>179</v>
      </c>
      <c r="C111" s="51">
        <f>E81</f>
        <v>3420</v>
      </c>
      <c r="D111" s="48">
        <f>E94</f>
        <v>1856</v>
      </c>
      <c r="E111" s="47">
        <f>E105</f>
        <v>1490</v>
      </c>
      <c r="F111" s="770">
        <f>SUM(C111:E111)</f>
        <v>6766</v>
      </c>
      <c r="G111" s="509"/>
    </row>
    <row r="112" spans="1:7" s="45" customFormat="1" ht="15.75">
      <c r="A112" s="527"/>
      <c r="B112" s="50" t="s">
        <v>1000</v>
      </c>
      <c r="C112" s="51">
        <f>SUM(C110:C111)</f>
        <v>6004</v>
      </c>
      <c r="D112" s="51">
        <f>SUM(D110:D111)</f>
        <v>2808</v>
      </c>
      <c r="E112" s="51">
        <f>SUM(E110:E111)</f>
        <v>2085</v>
      </c>
      <c r="F112" s="769">
        <f>SUM(F110:F111)</f>
        <v>10897</v>
      </c>
      <c r="G112" s="508"/>
    </row>
    <row r="113" spans="1:7" s="45" customFormat="1" ht="15.75">
      <c r="A113" s="527"/>
      <c r="B113" s="768" t="s">
        <v>1055</v>
      </c>
      <c r="C113" s="51">
        <v>0</v>
      </c>
      <c r="D113" s="51">
        <v>9</v>
      </c>
      <c r="E113" s="51">
        <v>0</v>
      </c>
      <c r="F113" s="769">
        <v>9</v>
      </c>
      <c r="G113" s="508"/>
    </row>
    <row r="114" spans="1:7" s="7" customFormat="1" ht="15.75">
      <c r="A114" s="527"/>
      <c r="B114" s="819" t="s">
        <v>1054</v>
      </c>
      <c r="C114" s="819"/>
      <c r="D114" s="819"/>
      <c r="E114" s="819"/>
      <c r="F114" s="819"/>
      <c r="G114" s="508"/>
    </row>
    <row r="115" spans="1:7" s="4" customFormat="1" ht="15.75">
      <c r="A115" s="788" t="s">
        <v>181</v>
      </c>
      <c r="B115" s="809" t="s">
        <v>182</v>
      </c>
      <c r="C115" s="809"/>
      <c r="D115" s="809"/>
      <c r="E115" s="809"/>
      <c r="F115" s="809"/>
      <c r="G115" s="809"/>
    </row>
    <row r="116" spans="1:7" ht="16.5" customHeight="1">
      <c r="A116" s="800"/>
      <c r="B116" s="12" t="s">
        <v>20</v>
      </c>
      <c r="C116" s="11"/>
      <c r="D116" s="11"/>
      <c r="E116" s="11"/>
      <c r="F116" s="11"/>
      <c r="G116" s="499"/>
    </row>
    <row r="117" spans="1:7">
      <c r="A117" s="797">
        <v>27</v>
      </c>
      <c r="B117" s="1" t="s">
        <v>183</v>
      </c>
      <c r="C117" s="14" t="s">
        <v>81</v>
      </c>
      <c r="D117" s="14" t="s">
        <v>184</v>
      </c>
      <c r="E117" s="14">
        <v>1000</v>
      </c>
      <c r="F117" s="14" t="s">
        <v>185</v>
      </c>
      <c r="G117" s="501" t="s">
        <v>847</v>
      </c>
    </row>
    <row r="118" spans="1:7">
      <c r="A118" s="794">
        <v>28</v>
      </c>
      <c r="B118" s="13" t="s">
        <v>186</v>
      </c>
      <c r="C118" s="14" t="s">
        <v>81</v>
      </c>
      <c r="D118" s="15" t="s">
        <v>187</v>
      </c>
      <c r="E118" s="16">
        <v>171</v>
      </c>
      <c r="F118" s="14" t="s">
        <v>188</v>
      </c>
      <c r="G118" s="501" t="s">
        <v>932</v>
      </c>
    </row>
    <row r="119" spans="1:7">
      <c r="A119" s="797">
        <v>29</v>
      </c>
      <c r="B119" s="13" t="s">
        <v>190</v>
      </c>
      <c r="C119" s="14" t="s">
        <v>81</v>
      </c>
      <c r="D119" s="15" t="s">
        <v>191</v>
      </c>
      <c r="E119" s="16">
        <v>444</v>
      </c>
      <c r="F119" s="14" t="s">
        <v>192</v>
      </c>
      <c r="G119" s="501" t="s">
        <v>847</v>
      </c>
    </row>
    <row r="120" spans="1:7">
      <c r="A120" s="794" t="s">
        <v>67</v>
      </c>
      <c r="B120" s="13" t="s">
        <v>98</v>
      </c>
      <c r="C120" s="14" t="s">
        <v>935</v>
      </c>
      <c r="D120" s="15" t="s">
        <v>100</v>
      </c>
      <c r="E120" s="16">
        <v>1000</v>
      </c>
      <c r="F120" s="14" t="s">
        <v>101</v>
      </c>
      <c r="G120" s="501" t="s">
        <v>926</v>
      </c>
    </row>
    <row r="121" spans="1:7">
      <c r="A121" s="794">
        <v>30</v>
      </c>
      <c r="B121" s="1" t="s">
        <v>193</v>
      </c>
      <c r="C121" s="24" t="s">
        <v>194</v>
      </c>
      <c r="D121" s="14" t="s">
        <v>167</v>
      </c>
      <c r="E121" s="14">
        <v>120</v>
      </c>
      <c r="F121" s="14" t="s">
        <v>195</v>
      </c>
      <c r="G121" s="501" t="s">
        <v>1028</v>
      </c>
    </row>
    <row r="122" spans="1:7">
      <c r="A122" s="794"/>
      <c r="B122" s="806" t="s">
        <v>35</v>
      </c>
      <c r="C122" s="806"/>
      <c r="D122" s="806"/>
      <c r="E122" s="27">
        <f>SUM(E117:E121)</f>
        <v>2735</v>
      </c>
      <c r="G122" s="505"/>
    </row>
    <row r="123" spans="1:7">
      <c r="A123" s="367"/>
      <c r="B123" s="12" t="s">
        <v>36</v>
      </c>
      <c r="C123" s="12"/>
      <c r="G123" s="505"/>
    </row>
    <row r="124" spans="1:7">
      <c r="A124" s="795">
        <v>31</v>
      </c>
      <c r="B124" s="236" t="s">
        <v>1029</v>
      </c>
      <c r="C124" s="30" t="s">
        <v>27</v>
      </c>
      <c r="D124" s="25" t="s">
        <v>1014</v>
      </c>
      <c r="E124" s="25">
        <v>37.5</v>
      </c>
      <c r="F124" s="14" t="s">
        <v>1027</v>
      </c>
      <c r="G124" s="505" t="s">
        <v>1028</v>
      </c>
    </row>
    <row r="125" spans="1:7">
      <c r="A125" s="795">
        <v>32</v>
      </c>
      <c r="B125" s="236" t="s">
        <v>1030</v>
      </c>
      <c r="C125" s="30" t="s">
        <v>27</v>
      </c>
      <c r="D125" s="25" t="s">
        <v>1012</v>
      </c>
      <c r="E125" s="25">
        <v>48</v>
      </c>
      <c r="F125" s="14" t="s">
        <v>1026</v>
      </c>
      <c r="G125" s="505" t="s">
        <v>1028</v>
      </c>
    </row>
    <row r="126" spans="1:7" s="54" customFormat="1">
      <c r="A126" s="795">
        <v>33</v>
      </c>
      <c r="B126" s="1" t="s">
        <v>863</v>
      </c>
      <c r="C126" s="14" t="s">
        <v>23</v>
      </c>
      <c r="D126" s="14" t="s">
        <v>112</v>
      </c>
      <c r="E126" s="14">
        <v>450</v>
      </c>
      <c r="F126" s="14" t="s">
        <v>200</v>
      </c>
      <c r="G126" s="501" t="s">
        <v>189</v>
      </c>
    </row>
    <row r="127" spans="1:7">
      <c r="A127" s="795">
        <v>34</v>
      </c>
      <c r="B127" s="32" t="s">
        <v>862</v>
      </c>
      <c r="C127" s="17" t="s">
        <v>197</v>
      </c>
      <c r="D127" s="53" t="s">
        <v>198</v>
      </c>
      <c r="E127" s="17">
        <v>206</v>
      </c>
      <c r="F127" s="17" t="s">
        <v>199</v>
      </c>
      <c r="G127" s="501" t="s">
        <v>930</v>
      </c>
    </row>
    <row r="128" spans="1:7">
      <c r="A128" s="795">
        <v>35</v>
      </c>
      <c r="B128" s="1" t="s">
        <v>865</v>
      </c>
      <c r="C128" s="14" t="s">
        <v>81</v>
      </c>
      <c r="D128" s="14" t="s">
        <v>822</v>
      </c>
      <c r="E128" s="14">
        <v>120</v>
      </c>
      <c r="F128" s="29" t="s">
        <v>1025</v>
      </c>
      <c r="G128" s="504" t="s">
        <v>92</v>
      </c>
    </row>
    <row r="129" spans="1:7">
      <c r="A129" s="795">
        <v>36</v>
      </c>
      <c r="B129" s="1" t="s">
        <v>864</v>
      </c>
      <c r="C129" s="14" t="s">
        <v>201</v>
      </c>
      <c r="D129" s="14" t="s">
        <v>202</v>
      </c>
      <c r="E129" s="14">
        <v>80</v>
      </c>
      <c r="F129" s="29" t="s">
        <v>203</v>
      </c>
      <c r="G129" s="504" t="s">
        <v>934</v>
      </c>
    </row>
    <row r="130" spans="1:7">
      <c r="A130" s="795">
        <v>37</v>
      </c>
      <c r="B130" s="236" t="s">
        <v>1084</v>
      </c>
      <c r="C130" s="30" t="s">
        <v>825</v>
      </c>
      <c r="D130" s="25" t="s">
        <v>826</v>
      </c>
      <c r="E130" s="25">
        <v>960</v>
      </c>
      <c r="F130" s="25" t="s">
        <v>628</v>
      </c>
      <c r="G130" s="501" t="s">
        <v>997</v>
      </c>
    </row>
    <row r="131" spans="1:7">
      <c r="B131" s="810" t="s">
        <v>45</v>
      </c>
      <c r="C131" s="810"/>
      <c r="D131" s="810"/>
      <c r="E131" s="27">
        <f>SUM(E124:E130)</f>
        <v>1901.5</v>
      </c>
      <c r="F131" s="19"/>
      <c r="G131" s="506"/>
    </row>
    <row r="132" spans="1:7" s="36" customFormat="1">
      <c r="A132" s="369"/>
      <c r="B132" s="12" t="s">
        <v>46</v>
      </c>
      <c r="C132" s="12"/>
      <c r="D132" s="19"/>
      <c r="E132" s="19"/>
      <c r="F132" s="14"/>
      <c r="G132" s="506"/>
    </row>
    <row r="133" spans="1:7" ht="16.5" customHeight="1">
      <c r="A133" s="795">
        <v>38</v>
      </c>
      <c r="B133" s="55" t="s">
        <v>908</v>
      </c>
      <c r="C133" s="28" t="s">
        <v>27</v>
      </c>
      <c r="D133" s="35" t="s">
        <v>205</v>
      </c>
      <c r="E133" s="35">
        <v>850</v>
      </c>
      <c r="F133" s="28" t="s">
        <v>206</v>
      </c>
      <c r="G133" s="506" t="s">
        <v>932</v>
      </c>
    </row>
    <row r="134" spans="1:7" ht="16.5" customHeight="1">
      <c r="A134" s="795">
        <v>39</v>
      </c>
      <c r="B134" s="22" t="s">
        <v>909</v>
      </c>
      <c r="C134" s="14" t="s">
        <v>23</v>
      </c>
      <c r="D134" s="14" t="s">
        <v>207</v>
      </c>
      <c r="E134" s="14">
        <v>180</v>
      </c>
      <c r="F134" s="29" t="s">
        <v>208</v>
      </c>
      <c r="G134" s="501" t="s">
        <v>189</v>
      </c>
    </row>
    <row r="135" spans="1:7" ht="16.5" customHeight="1">
      <c r="A135" s="795">
        <v>40</v>
      </c>
      <c r="B135" s="21" t="s">
        <v>910</v>
      </c>
      <c r="C135" s="14" t="s">
        <v>23</v>
      </c>
      <c r="D135" s="19" t="s">
        <v>210</v>
      </c>
      <c r="E135" s="19">
        <v>36</v>
      </c>
      <c r="F135" s="14" t="s">
        <v>211</v>
      </c>
      <c r="G135" s="506" t="s">
        <v>89</v>
      </c>
    </row>
    <row r="136" spans="1:7" ht="16.5" customHeight="1">
      <c r="A136" s="795">
        <v>41</v>
      </c>
      <c r="B136" s="1" t="s">
        <v>893</v>
      </c>
      <c r="C136" s="14" t="s">
        <v>69</v>
      </c>
      <c r="D136" s="14" t="s">
        <v>213</v>
      </c>
      <c r="E136" s="14">
        <v>97</v>
      </c>
      <c r="F136" s="29" t="s">
        <v>214</v>
      </c>
      <c r="G136" s="504" t="s">
        <v>89</v>
      </c>
    </row>
    <row r="137" spans="1:7" ht="16.5" customHeight="1">
      <c r="A137" s="795">
        <v>42</v>
      </c>
      <c r="B137" s="1" t="s">
        <v>911</v>
      </c>
      <c r="C137" s="24" t="s">
        <v>69</v>
      </c>
      <c r="D137" s="14" t="s">
        <v>169</v>
      </c>
      <c r="E137" s="14">
        <v>96</v>
      </c>
      <c r="F137" s="14" t="s">
        <v>216</v>
      </c>
      <c r="G137" s="504" t="s">
        <v>89</v>
      </c>
    </row>
    <row r="138" spans="1:7" ht="16.5" customHeight="1">
      <c r="A138" s="795">
        <v>43</v>
      </c>
      <c r="B138" s="1" t="s">
        <v>912</v>
      </c>
      <c r="C138" s="24" t="s">
        <v>69</v>
      </c>
      <c r="D138" s="14" t="s">
        <v>218</v>
      </c>
      <c r="E138" s="14">
        <v>66</v>
      </c>
      <c r="F138" s="14" t="s">
        <v>219</v>
      </c>
      <c r="G138" s="504" t="s">
        <v>930</v>
      </c>
    </row>
    <row r="139" spans="1:7" ht="16.5" customHeight="1">
      <c r="A139" s="795">
        <v>44</v>
      </c>
      <c r="B139" s="1" t="s">
        <v>913</v>
      </c>
      <c r="C139" s="24" t="s">
        <v>69</v>
      </c>
      <c r="D139" s="14" t="s">
        <v>169</v>
      </c>
      <c r="E139" s="14">
        <v>96</v>
      </c>
      <c r="F139" s="14" t="s">
        <v>221</v>
      </c>
      <c r="G139" s="504" t="s">
        <v>189</v>
      </c>
    </row>
    <row r="140" spans="1:7" ht="16.5" customHeight="1">
      <c r="A140" s="795">
        <v>45</v>
      </c>
      <c r="B140" s="1" t="s">
        <v>914</v>
      </c>
      <c r="C140" s="24" t="s">
        <v>69</v>
      </c>
      <c r="D140" s="14" t="s">
        <v>223</v>
      </c>
      <c r="E140" s="14">
        <v>300</v>
      </c>
      <c r="F140" s="14" t="s">
        <v>224</v>
      </c>
      <c r="G140" s="501" t="s">
        <v>998</v>
      </c>
    </row>
    <row r="141" spans="1:7">
      <c r="A141" s="795">
        <v>46</v>
      </c>
      <c r="B141" s="1" t="s">
        <v>915</v>
      </c>
      <c r="C141" s="24" t="s">
        <v>226</v>
      </c>
      <c r="D141" s="14" t="s">
        <v>227</v>
      </c>
      <c r="E141" s="14">
        <v>144</v>
      </c>
      <c r="F141" s="14" t="s">
        <v>228</v>
      </c>
      <c r="G141" s="501" t="s">
        <v>934</v>
      </c>
    </row>
    <row r="142" spans="1:7" s="43" customFormat="1" ht="16.5" thickBot="1">
      <c r="A142" s="795"/>
      <c r="B142" s="806" t="s">
        <v>51</v>
      </c>
      <c r="C142" s="806"/>
      <c r="D142" s="806"/>
      <c r="E142" s="27">
        <f>SUM(E133:E141)</f>
        <v>1865</v>
      </c>
      <c r="F142" s="11"/>
      <c r="G142" s="501"/>
    </row>
    <row r="143" spans="1:7" s="7" customFormat="1" ht="16.5" thickBot="1">
      <c r="A143" s="797"/>
      <c r="B143" s="804" t="s">
        <v>229</v>
      </c>
      <c r="C143" s="805"/>
      <c r="D143" s="805"/>
      <c r="E143" s="56">
        <f>E122+E131+E142</f>
        <v>6501.5</v>
      </c>
      <c r="F143" s="9"/>
      <c r="G143" s="507"/>
    </row>
    <row r="144" spans="1:7" s="7" customFormat="1" ht="16.5" thickBot="1">
      <c r="A144" s="795"/>
      <c r="B144" s="811" t="s">
        <v>230</v>
      </c>
      <c r="C144" s="811"/>
      <c r="D144" s="811"/>
      <c r="E144" s="44">
        <f>E143+E106</f>
        <v>13267.5</v>
      </c>
      <c r="F144" s="9"/>
      <c r="G144" s="498"/>
    </row>
    <row r="145" spans="1:7" ht="21.75" customHeight="1">
      <c r="A145" s="795"/>
      <c r="B145" s="812" t="s">
        <v>925</v>
      </c>
      <c r="C145" s="494" t="s">
        <v>175</v>
      </c>
      <c r="D145" s="494" t="s">
        <v>5</v>
      </c>
      <c r="E145" s="494" t="s">
        <v>176</v>
      </c>
      <c r="F145" s="494" t="s">
        <v>177</v>
      </c>
      <c r="G145" s="498"/>
    </row>
    <row r="146" spans="1:7" ht="15.75">
      <c r="B146" s="813"/>
      <c r="C146" s="51">
        <f>SUM(E122+C111)</f>
        <v>6155</v>
      </c>
      <c r="D146" s="51">
        <f>SUM(D111+E131)</f>
        <v>3757.5</v>
      </c>
      <c r="E146" s="51">
        <f>SUM(E111+E142)</f>
        <v>3355</v>
      </c>
      <c r="F146" s="51">
        <f>SUM(C146:E146)</f>
        <v>13267.5</v>
      </c>
    </row>
    <row r="147" spans="1:7" ht="7.5" customHeight="1">
      <c r="B147" s="663"/>
      <c r="C147" s="356"/>
      <c r="D147" s="356"/>
      <c r="E147" s="356"/>
      <c r="F147" s="356"/>
    </row>
    <row r="148" spans="1:7" s="495" customFormat="1" ht="41.25" customHeight="1">
      <c r="A148" s="814" t="s">
        <v>1085</v>
      </c>
      <c r="B148" s="815"/>
      <c r="C148" s="815"/>
      <c r="D148" s="815"/>
      <c r="E148" s="815"/>
      <c r="F148" s="815"/>
      <c r="G148" s="815"/>
    </row>
    <row r="149" spans="1:7" ht="15" customHeight="1">
      <c r="A149" s="807" t="s">
        <v>986</v>
      </c>
      <c r="B149" s="808"/>
      <c r="C149" s="808"/>
      <c r="D149" s="808"/>
      <c r="E149" s="808"/>
      <c r="F149" s="808"/>
      <c r="G149" s="808"/>
    </row>
    <row r="150" spans="1:7">
      <c r="B150" s="1" t="s">
        <v>800</v>
      </c>
    </row>
  </sheetData>
  <mergeCells count="39">
    <mergeCell ref="B114:F114"/>
    <mergeCell ref="B70:D70"/>
    <mergeCell ref="B38:D38"/>
    <mergeCell ref="A1:G1"/>
    <mergeCell ref="A2:G2"/>
    <mergeCell ref="A3:G3"/>
    <mergeCell ref="B6:G6"/>
    <mergeCell ref="B13:D13"/>
    <mergeCell ref="B17:D17"/>
    <mergeCell ref="B21:D21"/>
    <mergeCell ref="B22:D22"/>
    <mergeCell ref="B30:D30"/>
    <mergeCell ref="B34:D34"/>
    <mergeCell ref="B37:D37"/>
    <mergeCell ref="A108:F108"/>
    <mergeCell ref="B107:D107"/>
    <mergeCell ref="B94:D94"/>
    <mergeCell ref="B105:D105"/>
    <mergeCell ref="B44:D44"/>
    <mergeCell ref="B45:D45"/>
    <mergeCell ref="B50:D50"/>
    <mergeCell ref="B58:D58"/>
    <mergeCell ref="B59:D59"/>
    <mergeCell ref="B106:D106"/>
    <mergeCell ref="B54:D54"/>
    <mergeCell ref="B69:D69"/>
    <mergeCell ref="B63:D63"/>
    <mergeCell ref="A149:G149"/>
    <mergeCell ref="B115:G115"/>
    <mergeCell ref="B122:D122"/>
    <mergeCell ref="B131:D131"/>
    <mergeCell ref="B142:D142"/>
    <mergeCell ref="B143:D143"/>
    <mergeCell ref="B144:D144"/>
    <mergeCell ref="B145:B146"/>
    <mergeCell ref="A148:G148"/>
    <mergeCell ref="B71:D71"/>
    <mergeCell ref="B81:D81"/>
    <mergeCell ref="A82:G82"/>
  </mergeCells>
  <printOptions verticalCentered="1"/>
  <pageMargins left="0.49" right="0.25" top="0.38" bottom="0.19" header="0.72" footer="0.3"/>
  <pageSetup paperSize="9" scale="65" orientation="portrait" horizontalDpi="1200" r:id="rId1"/>
  <headerFooter alignWithMargins="0"/>
  <rowBreaks count="1" manualBreakCount="1">
    <brk id="8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L207"/>
  <sheetViews>
    <sheetView zoomScaleSheetLayoutView="115" workbookViewId="0"/>
  </sheetViews>
  <sheetFormatPr defaultColWidth="7.85546875" defaultRowHeight="12.75"/>
  <cols>
    <col min="1" max="1" width="4.140625" style="520" customWidth="1"/>
    <col min="2" max="2" width="20.7109375" style="225" customWidth="1"/>
    <col min="3" max="3" width="12.7109375" style="217" customWidth="1"/>
    <col min="4" max="4" width="9.42578125" style="217" customWidth="1"/>
    <col min="5" max="5" width="9" style="217" customWidth="1"/>
    <col min="6" max="6" width="9.5703125" style="217" customWidth="1"/>
    <col min="7" max="8" width="8.7109375" style="635" hidden="1" customWidth="1"/>
    <col min="9" max="9" width="10.42578125" style="635" hidden="1" customWidth="1"/>
    <col min="10" max="10" width="9.28515625" style="635" hidden="1" customWidth="1"/>
    <col min="11" max="11" width="9.85546875" style="265" customWidth="1"/>
    <col min="12" max="12" width="7.42578125" style="265" customWidth="1"/>
    <col min="13" max="13" width="7.85546875" style="265" customWidth="1"/>
    <col min="14" max="14" width="7.85546875" style="217" customWidth="1"/>
    <col min="15" max="15" width="7.85546875" style="265" bestFit="1" customWidth="1"/>
    <col min="16" max="16" width="8.5703125" style="540" customWidth="1"/>
    <col min="17" max="17" width="9.42578125" style="652" customWidth="1"/>
    <col min="18" max="18" width="9.7109375" style="570" hidden="1" customWidth="1"/>
    <col min="19" max="19" width="13.7109375" style="199" customWidth="1"/>
    <col min="20" max="20" width="14.28515625" style="199" customWidth="1"/>
    <col min="21" max="23" width="7.85546875" style="199"/>
    <col min="24" max="24" width="12.5703125" style="199" customWidth="1"/>
    <col min="25" max="25" width="7.85546875" style="199"/>
    <col min="26" max="26" width="9.140625" style="199" customWidth="1"/>
    <col min="27" max="29" width="7.85546875" style="199"/>
    <col min="30" max="30" width="8.42578125" style="199" customWidth="1"/>
    <col min="31" max="31" width="7.85546875" style="199"/>
    <col min="32" max="32" width="10.7109375" style="199" customWidth="1"/>
    <col min="33" max="33" width="9.42578125" style="199" customWidth="1"/>
    <col min="34" max="16384" width="7.85546875" style="199"/>
  </cols>
  <sheetData>
    <row r="1" spans="1:18" ht="24" customHeight="1">
      <c r="B1" s="826" t="s">
        <v>658</v>
      </c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  <c r="N1" s="826"/>
      <c r="O1" s="642"/>
      <c r="P1" s="642"/>
      <c r="R1" s="561" t="s">
        <v>940</v>
      </c>
    </row>
    <row r="2" spans="1:18" ht="19.5" customHeight="1">
      <c r="A2" s="562"/>
      <c r="B2" s="827" t="s">
        <v>1021</v>
      </c>
      <c r="C2" s="827"/>
      <c r="D2" s="827"/>
      <c r="E2" s="827"/>
      <c r="F2" s="827"/>
      <c r="G2" s="827"/>
      <c r="H2" s="827"/>
      <c r="I2" s="827"/>
      <c r="J2" s="827"/>
      <c r="K2" s="827"/>
      <c r="L2" s="827"/>
      <c r="M2" s="827"/>
      <c r="N2" s="827"/>
      <c r="P2" s="643" t="s">
        <v>957</v>
      </c>
      <c r="R2" s="563"/>
    </row>
    <row r="3" spans="1:18" ht="16.5" customHeight="1">
      <c r="A3" s="510" t="s">
        <v>3</v>
      </c>
      <c r="B3" s="238" t="s">
        <v>660</v>
      </c>
      <c r="C3" s="325" t="s">
        <v>235</v>
      </c>
      <c r="D3" s="325" t="s">
        <v>7</v>
      </c>
      <c r="E3" s="325" t="s">
        <v>661</v>
      </c>
      <c r="F3" s="201" t="s">
        <v>662</v>
      </c>
      <c r="G3" s="564" t="s">
        <v>177</v>
      </c>
      <c r="H3" s="564" t="s">
        <v>177</v>
      </c>
      <c r="I3" s="564" t="s">
        <v>177</v>
      </c>
      <c r="J3" s="564" t="s">
        <v>177</v>
      </c>
      <c r="K3" s="325" t="s">
        <v>177</v>
      </c>
      <c r="L3" s="325" t="s">
        <v>177</v>
      </c>
      <c r="M3" s="325" t="s">
        <v>177</v>
      </c>
      <c r="N3" s="325" t="s">
        <v>177</v>
      </c>
      <c r="O3" s="325" t="s">
        <v>177</v>
      </c>
      <c r="P3" s="325" t="s">
        <v>663</v>
      </c>
      <c r="Q3" s="656" t="s">
        <v>663</v>
      </c>
      <c r="R3" s="565" t="s">
        <v>663</v>
      </c>
    </row>
    <row r="4" spans="1:18" ht="16.5">
      <c r="A4" s="511" t="s">
        <v>10</v>
      </c>
      <c r="B4" s="239" t="s">
        <v>664</v>
      </c>
      <c r="C4" s="326" t="s">
        <v>413</v>
      </c>
      <c r="D4" s="326" t="s">
        <v>12</v>
      </c>
      <c r="E4" s="326" t="s">
        <v>665</v>
      </c>
      <c r="F4" s="202" t="s">
        <v>666</v>
      </c>
      <c r="G4" s="566" t="s">
        <v>663</v>
      </c>
      <c r="H4" s="566" t="s">
        <v>663</v>
      </c>
      <c r="I4" s="566" t="s">
        <v>663</v>
      </c>
      <c r="J4" s="566" t="s">
        <v>663</v>
      </c>
      <c r="K4" s="326" t="s">
        <v>663</v>
      </c>
      <c r="L4" s="326" t="s">
        <v>663</v>
      </c>
      <c r="M4" s="326" t="s">
        <v>663</v>
      </c>
      <c r="N4" s="326" t="s">
        <v>663</v>
      </c>
      <c r="O4" s="326" t="s">
        <v>663</v>
      </c>
      <c r="P4" s="326" t="s">
        <v>667</v>
      </c>
      <c r="Q4" s="657" t="s">
        <v>941</v>
      </c>
      <c r="R4" s="567" t="s">
        <v>667</v>
      </c>
    </row>
    <row r="5" spans="1:18" ht="16.5">
      <c r="A5" s="511"/>
      <c r="B5" s="239"/>
      <c r="C5" s="326"/>
      <c r="D5" s="326"/>
      <c r="E5" s="327" t="s">
        <v>668</v>
      </c>
      <c r="F5" s="202" t="s">
        <v>665</v>
      </c>
      <c r="G5" s="566" t="s">
        <v>669</v>
      </c>
      <c r="H5" s="566" t="s">
        <v>669</v>
      </c>
      <c r="I5" s="566" t="s">
        <v>669</v>
      </c>
      <c r="J5" s="566" t="s">
        <v>669</v>
      </c>
      <c r="K5" s="326" t="s">
        <v>669</v>
      </c>
      <c r="L5" s="326" t="s">
        <v>669</v>
      </c>
      <c r="M5" s="326" t="s">
        <v>669</v>
      </c>
      <c r="N5" s="326" t="s">
        <v>669</v>
      </c>
      <c r="O5" s="326" t="s">
        <v>669</v>
      </c>
      <c r="P5" s="326" t="s">
        <v>89</v>
      </c>
      <c r="Q5" s="657" t="s">
        <v>942</v>
      </c>
      <c r="R5" s="567" t="s">
        <v>80</v>
      </c>
    </row>
    <row r="6" spans="1:18" ht="16.5">
      <c r="A6" s="512"/>
      <c r="B6" s="240"/>
      <c r="C6" s="328"/>
      <c r="D6" s="328" t="s">
        <v>670</v>
      </c>
      <c r="E6" s="328"/>
      <c r="F6" s="203" t="s">
        <v>668</v>
      </c>
      <c r="G6" s="568" t="s">
        <v>671</v>
      </c>
      <c r="H6" s="568" t="s">
        <v>672</v>
      </c>
      <c r="I6" s="568" t="s">
        <v>673</v>
      </c>
      <c r="J6" s="568" t="s">
        <v>674</v>
      </c>
      <c r="K6" s="328" t="s">
        <v>675</v>
      </c>
      <c r="L6" s="328" t="s">
        <v>676</v>
      </c>
      <c r="M6" s="328" t="s">
        <v>677</v>
      </c>
      <c r="N6" s="328" t="s">
        <v>678</v>
      </c>
      <c r="O6" s="328" t="s">
        <v>943</v>
      </c>
      <c r="P6" s="328" t="s">
        <v>679</v>
      </c>
      <c r="Q6" s="658" t="s">
        <v>944</v>
      </c>
      <c r="R6" s="569"/>
    </row>
    <row r="7" spans="1:18" ht="16.5" hidden="1" customHeight="1">
      <c r="A7" s="513"/>
      <c r="B7" s="644" t="s">
        <v>680</v>
      </c>
      <c r="C7" s="644"/>
      <c r="D7" s="644"/>
      <c r="E7" s="644"/>
      <c r="F7" s="644"/>
      <c r="G7" s="644"/>
      <c r="H7" s="644"/>
      <c r="I7" s="644"/>
      <c r="J7" s="644"/>
      <c r="K7" s="644"/>
      <c r="L7" s="644"/>
      <c r="M7" s="644"/>
      <c r="N7" s="644"/>
      <c r="O7" s="225"/>
    </row>
    <row r="8" spans="1:18" ht="12.75" hidden="1" customHeight="1">
      <c r="A8" s="513"/>
      <c r="B8" s="645" t="s">
        <v>20</v>
      </c>
      <c r="C8" s="655"/>
      <c r="D8" s="655"/>
      <c r="E8" s="329"/>
      <c r="F8" s="204"/>
      <c r="G8" s="571"/>
      <c r="H8" s="572"/>
      <c r="I8" s="572"/>
      <c r="J8" s="573"/>
      <c r="K8" s="330"/>
      <c r="L8" s="330"/>
      <c r="M8" s="330"/>
      <c r="N8" s="330"/>
      <c r="O8" s="225"/>
    </row>
    <row r="9" spans="1:18" ht="12.75" hidden="1" customHeight="1">
      <c r="A9" s="514">
        <v>1</v>
      </c>
      <c r="B9" s="241" t="s">
        <v>681</v>
      </c>
      <c r="C9" s="222" t="s">
        <v>167</v>
      </c>
      <c r="D9" s="331">
        <v>120</v>
      </c>
      <c r="E9" s="222">
        <v>66546</v>
      </c>
      <c r="F9" s="200" t="s">
        <v>682</v>
      </c>
      <c r="G9" s="574">
        <v>63126</v>
      </c>
      <c r="H9" s="575">
        <v>79014</v>
      </c>
      <c r="I9" s="575">
        <v>94696</v>
      </c>
      <c r="J9" s="574">
        <v>99947</v>
      </c>
      <c r="K9" s="353">
        <v>106488</v>
      </c>
      <c r="L9" s="353">
        <v>106823</v>
      </c>
      <c r="M9" s="353"/>
      <c r="N9" s="353"/>
      <c r="O9" s="225"/>
    </row>
    <row r="10" spans="1:18" ht="12.75" hidden="1" customHeight="1">
      <c r="A10" s="514"/>
      <c r="B10" s="241" t="s">
        <v>27</v>
      </c>
      <c r="C10" s="222"/>
      <c r="D10" s="331"/>
      <c r="E10" s="222" t="s">
        <v>683</v>
      </c>
      <c r="F10" s="205"/>
      <c r="G10" s="575"/>
      <c r="H10" s="575"/>
      <c r="I10" s="575"/>
      <c r="J10" s="575"/>
      <c r="K10" s="222"/>
      <c r="L10" s="222" t="s">
        <v>684</v>
      </c>
      <c r="M10" s="353"/>
      <c r="N10" s="353"/>
      <c r="O10" s="225"/>
    </row>
    <row r="11" spans="1:18" ht="12.75" hidden="1" customHeight="1">
      <c r="A11" s="514">
        <v>2</v>
      </c>
      <c r="B11" s="241" t="s">
        <v>685</v>
      </c>
      <c r="C11" s="222" t="s">
        <v>630</v>
      </c>
      <c r="D11" s="222">
        <v>400</v>
      </c>
      <c r="E11" s="222">
        <v>130156</v>
      </c>
      <c r="F11" s="200" t="s">
        <v>686</v>
      </c>
      <c r="G11" s="575">
        <v>75836</v>
      </c>
      <c r="H11" s="575">
        <v>121944</v>
      </c>
      <c r="I11" s="575">
        <v>177149</v>
      </c>
      <c r="J11" s="575">
        <v>230802</v>
      </c>
      <c r="K11" s="222">
        <v>262071</v>
      </c>
      <c r="L11" s="222">
        <v>271684</v>
      </c>
      <c r="M11" s="222">
        <v>273502</v>
      </c>
      <c r="N11" s="222">
        <v>667</v>
      </c>
      <c r="O11" s="225"/>
    </row>
    <row r="12" spans="1:18" ht="12.75" hidden="1" customHeight="1">
      <c r="A12" s="514"/>
      <c r="B12" s="241" t="s">
        <v>687</v>
      </c>
      <c r="C12" s="222"/>
      <c r="D12" s="222"/>
      <c r="E12" s="222" t="s">
        <v>688</v>
      </c>
      <c r="F12" s="205" t="s">
        <v>689</v>
      </c>
      <c r="G12" s="575"/>
      <c r="H12" s="575"/>
      <c r="I12" s="575"/>
      <c r="J12" s="575"/>
      <c r="K12" s="222"/>
      <c r="L12" s="222"/>
      <c r="M12" s="222"/>
      <c r="N12" s="222" t="s">
        <v>690</v>
      </c>
      <c r="O12" s="225"/>
    </row>
    <row r="13" spans="1:18" ht="12.75" hidden="1" customHeight="1">
      <c r="A13" s="514">
        <v>3</v>
      </c>
      <c r="B13" s="241" t="s">
        <v>691</v>
      </c>
      <c r="C13" s="222" t="s">
        <v>692</v>
      </c>
      <c r="D13" s="331">
        <v>520</v>
      </c>
      <c r="E13" s="222">
        <v>222473</v>
      </c>
      <c r="F13" s="200" t="s">
        <v>120</v>
      </c>
      <c r="G13" s="575">
        <v>219052</v>
      </c>
      <c r="H13" s="575">
        <v>222879</v>
      </c>
      <c r="I13" s="575"/>
      <c r="J13" s="575"/>
      <c r="K13" s="222"/>
      <c r="L13" s="222"/>
      <c r="M13" s="222"/>
      <c r="N13" s="222"/>
      <c r="O13" s="225"/>
    </row>
    <row r="14" spans="1:18" ht="12.75" hidden="1" customHeight="1">
      <c r="A14" s="514"/>
      <c r="B14" s="241" t="s">
        <v>158</v>
      </c>
      <c r="C14" s="222"/>
      <c r="D14" s="331"/>
      <c r="E14" s="353" t="s">
        <v>693</v>
      </c>
      <c r="F14" s="205"/>
      <c r="G14" s="575"/>
      <c r="H14" s="574" t="s">
        <v>694</v>
      </c>
      <c r="I14" s="574"/>
      <c r="J14" s="575"/>
      <c r="K14" s="222"/>
      <c r="L14" s="222"/>
      <c r="M14" s="222"/>
      <c r="N14" s="353"/>
      <c r="O14" s="225"/>
    </row>
    <row r="15" spans="1:18" ht="12.75" hidden="1" customHeight="1">
      <c r="A15" s="514">
        <v>4</v>
      </c>
      <c r="B15" s="241" t="s">
        <v>695</v>
      </c>
      <c r="C15" s="222" t="s">
        <v>696</v>
      </c>
      <c r="D15" s="222">
        <v>510</v>
      </c>
      <c r="E15" s="222">
        <v>219804</v>
      </c>
      <c r="F15" s="200">
        <v>252622</v>
      </c>
      <c r="G15" s="575">
        <v>245989</v>
      </c>
      <c r="H15" s="575"/>
      <c r="I15" s="575"/>
      <c r="J15" s="575"/>
      <c r="K15" s="222"/>
      <c r="L15" s="222"/>
      <c r="M15" s="222"/>
      <c r="N15" s="222"/>
      <c r="O15" s="225"/>
    </row>
    <row r="16" spans="1:18" ht="12.75" hidden="1" customHeight="1">
      <c r="A16" s="514"/>
      <c r="B16" s="241" t="s">
        <v>697</v>
      </c>
      <c r="C16" s="222"/>
      <c r="D16" s="222"/>
      <c r="E16" s="222" t="s">
        <v>698</v>
      </c>
      <c r="F16" s="205" t="s">
        <v>699</v>
      </c>
      <c r="G16" s="575"/>
      <c r="H16" s="575"/>
      <c r="I16" s="575"/>
      <c r="J16" s="575"/>
      <c r="K16" s="222"/>
      <c r="L16" s="222"/>
      <c r="M16" s="222"/>
      <c r="N16" s="222"/>
      <c r="O16" s="225"/>
    </row>
    <row r="17" spans="1:15" ht="16.5" hidden="1" customHeight="1">
      <c r="A17" s="645" t="s">
        <v>700</v>
      </c>
      <c r="B17" s="645"/>
      <c r="C17" s="645"/>
      <c r="D17" s="332">
        <f>SUM(D9:D16)</f>
        <v>1550</v>
      </c>
      <c r="E17" s="222"/>
      <c r="F17" s="205"/>
      <c r="G17" s="575"/>
      <c r="H17" s="575"/>
      <c r="I17" s="575"/>
      <c r="J17" s="575"/>
      <c r="K17" s="222"/>
      <c r="L17" s="222"/>
      <c r="M17" s="222"/>
      <c r="N17" s="222"/>
      <c r="O17" s="225"/>
    </row>
    <row r="18" spans="1:15" ht="12.75" hidden="1" customHeight="1">
      <c r="A18" s="515"/>
      <c r="B18" s="645" t="s">
        <v>36</v>
      </c>
      <c r="C18" s="222"/>
      <c r="D18" s="222"/>
      <c r="E18" s="222"/>
      <c r="F18" s="200"/>
      <c r="G18" s="576"/>
      <c r="H18" s="575"/>
      <c r="I18" s="575"/>
      <c r="J18" s="575"/>
      <c r="K18" s="222"/>
      <c r="L18" s="222"/>
      <c r="M18" s="222"/>
      <c r="N18" s="222"/>
      <c r="O18" s="225"/>
    </row>
    <row r="19" spans="1:15" ht="12.75" hidden="1" customHeight="1">
      <c r="A19" s="514">
        <v>5</v>
      </c>
      <c r="B19" s="241" t="s">
        <v>701</v>
      </c>
      <c r="C19" s="222" t="s">
        <v>112</v>
      </c>
      <c r="D19" s="222">
        <v>450</v>
      </c>
      <c r="E19" s="222">
        <v>349500</v>
      </c>
      <c r="F19" s="200">
        <v>520000</v>
      </c>
      <c r="G19" s="575">
        <v>402215</v>
      </c>
      <c r="H19" s="575">
        <v>457172</v>
      </c>
      <c r="I19" s="575">
        <v>474786</v>
      </c>
      <c r="J19" s="577"/>
      <c r="K19" s="260"/>
      <c r="L19" s="260"/>
      <c r="M19" s="260"/>
      <c r="N19" s="205" t="s">
        <v>120</v>
      </c>
      <c r="O19" s="225"/>
    </row>
    <row r="20" spans="1:15" ht="12.75" hidden="1" customHeight="1">
      <c r="A20" s="514"/>
      <c r="B20" s="241"/>
      <c r="C20" s="222"/>
      <c r="D20" s="222"/>
      <c r="E20" s="353" t="s">
        <v>702</v>
      </c>
      <c r="F20" s="205" t="s">
        <v>703</v>
      </c>
      <c r="G20" s="575"/>
      <c r="H20" s="575"/>
      <c r="I20" s="575" t="s">
        <v>704</v>
      </c>
      <c r="J20" s="578"/>
      <c r="K20" s="213"/>
      <c r="L20" s="213"/>
      <c r="M20" s="213"/>
      <c r="N20" s="222"/>
      <c r="O20" s="225"/>
    </row>
    <row r="21" spans="1:15" ht="12.75" hidden="1" customHeight="1">
      <c r="A21" s="514">
        <v>6</v>
      </c>
      <c r="B21" s="241" t="s">
        <v>705</v>
      </c>
      <c r="C21" s="222" t="s">
        <v>706</v>
      </c>
      <c r="D21" s="222">
        <v>304</v>
      </c>
      <c r="E21" s="222">
        <v>111139</v>
      </c>
      <c r="F21" s="200">
        <v>171441</v>
      </c>
      <c r="G21" s="575">
        <v>184611</v>
      </c>
      <c r="H21" s="575"/>
      <c r="I21" s="575"/>
      <c r="J21" s="574"/>
      <c r="K21" s="353"/>
      <c r="L21" s="353"/>
      <c r="M21" s="353"/>
      <c r="N21" s="222" t="s">
        <v>707</v>
      </c>
      <c r="O21" s="225"/>
    </row>
    <row r="22" spans="1:15" ht="12.75" hidden="1" customHeight="1">
      <c r="A22" s="514"/>
      <c r="B22" s="241" t="s">
        <v>687</v>
      </c>
      <c r="C22" s="222"/>
      <c r="D22" s="222"/>
      <c r="E22" s="222" t="s">
        <v>708</v>
      </c>
      <c r="F22" s="205" t="s">
        <v>709</v>
      </c>
      <c r="G22" s="575"/>
      <c r="H22" s="575"/>
      <c r="I22" s="575"/>
      <c r="J22" s="578"/>
      <c r="K22" s="213"/>
      <c r="L22" s="213"/>
      <c r="M22" s="213"/>
      <c r="N22" s="353"/>
      <c r="O22" s="225"/>
    </row>
    <row r="23" spans="1:15" ht="12.75" hidden="1" customHeight="1">
      <c r="A23" s="514" t="s">
        <v>261</v>
      </c>
      <c r="B23" s="241" t="s">
        <v>710</v>
      </c>
      <c r="C23" s="222" t="s">
        <v>711</v>
      </c>
      <c r="D23" s="222">
        <v>250</v>
      </c>
      <c r="E23" s="222">
        <v>62078</v>
      </c>
      <c r="F23" s="200">
        <v>156401</v>
      </c>
      <c r="G23" s="575">
        <v>139308</v>
      </c>
      <c r="H23" s="575"/>
      <c r="I23" s="575"/>
      <c r="J23" s="574"/>
      <c r="K23" s="353"/>
      <c r="L23" s="353"/>
      <c r="M23" s="353"/>
      <c r="N23" s="353" t="s">
        <v>120</v>
      </c>
      <c r="O23" s="225"/>
    </row>
    <row r="24" spans="1:15" ht="12.75" hidden="1" customHeight="1">
      <c r="A24" s="514"/>
      <c r="B24" s="241" t="s">
        <v>201</v>
      </c>
      <c r="C24" s="222"/>
      <c r="D24" s="222"/>
      <c r="E24" s="222"/>
      <c r="F24" s="200" t="s">
        <v>712</v>
      </c>
      <c r="G24" s="575"/>
      <c r="H24" s="575"/>
      <c r="I24" s="575"/>
      <c r="J24" s="575"/>
      <c r="K24" s="222"/>
      <c r="L24" s="222"/>
      <c r="M24" s="222"/>
      <c r="N24" s="222"/>
      <c r="O24" s="225"/>
    </row>
    <row r="25" spans="1:15" ht="12.75" hidden="1" customHeight="1">
      <c r="A25" s="514">
        <v>8</v>
      </c>
      <c r="B25" s="237" t="s">
        <v>713</v>
      </c>
      <c r="C25" s="222" t="s">
        <v>714</v>
      </c>
      <c r="D25" s="222">
        <v>230</v>
      </c>
      <c r="E25" s="222">
        <v>28055</v>
      </c>
      <c r="F25" s="200">
        <v>29100</v>
      </c>
      <c r="G25" s="575">
        <v>12301</v>
      </c>
      <c r="H25" s="575">
        <v>28300</v>
      </c>
      <c r="I25" s="575"/>
      <c r="J25" s="574"/>
      <c r="K25" s="353"/>
      <c r="L25" s="353"/>
      <c r="M25" s="353"/>
      <c r="N25" s="260"/>
      <c r="O25" s="225"/>
    </row>
    <row r="26" spans="1:15" ht="12.75" hidden="1" customHeight="1">
      <c r="A26" s="514"/>
      <c r="B26" s="237" t="s">
        <v>715</v>
      </c>
      <c r="C26" s="222"/>
      <c r="D26" s="222"/>
      <c r="E26" s="206" t="s">
        <v>716</v>
      </c>
      <c r="F26" s="206" t="s">
        <v>717</v>
      </c>
      <c r="G26" s="575"/>
      <c r="H26" s="575"/>
      <c r="I26" s="575"/>
      <c r="J26" s="575"/>
      <c r="K26" s="222"/>
      <c r="L26" s="222"/>
      <c r="M26" s="222"/>
      <c r="N26" s="353"/>
      <c r="O26" s="225"/>
    </row>
    <row r="27" spans="1:15" ht="12.75" hidden="1" customHeight="1">
      <c r="A27" s="514">
        <v>9</v>
      </c>
      <c r="B27" s="237" t="s">
        <v>718</v>
      </c>
      <c r="C27" s="222" t="s">
        <v>719</v>
      </c>
      <c r="D27" s="222">
        <v>234</v>
      </c>
      <c r="E27" s="222">
        <v>54700</v>
      </c>
      <c r="F27" s="200" t="s">
        <v>720</v>
      </c>
      <c r="G27" s="574">
        <v>35755</v>
      </c>
      <c r="H27" s="575">
        <v>47498</v>
      </c>
      <c r="I27" s="575">
        <v>62500</v>
      </c>
      <c r="J27" s="574">
        <v>65701</v>
      </c>
      <c r="K27" s="222">
        <v>68913</v>
      </c>
      <c r="L27" s="353">
        <v>68950</v>
      </c>
      <c r="M27" s="353"/>
      <c r="N27" s="353"/>
      <c r="O27" s="225"/>
    </row>
    <row r="28" spans="1:15" ht="12.75" hidden="1" customHeight="1">
      <c r="A28" s="514"/>
      <c r="B28" s="237" t="s">
        <v>126</v>
      </c>
      <c r="C28" s="222"/>
      <c r="D28" s="222"/>
      <c r="E28" s="353" t="s">
        <v>716</v>
      </c>
      <c r="F28" s="200"/>
      <c r="G28" s="575"/>
      <c r="H28" s="575"/>
      <c r="I28" s="575"/>
      <c r="J28" s="575"/>
      <c r="K28" s="222"/>
      <c r="L28" s="222" t="s">
        <v>721</v>
      </c>
      <c r="M28" s="353"/>
      <c r="N28" s="353"/>
      <c r="O28" s="225"/>
    </row>
    <row r="29" spans="1:15" ht="12.75" hidden="1" customHeight="1">
      <c r="A29" s="514">
        <v>10</v>
      </c>
      <c r="B29" s="241" t="s">
        <v>722</v>
      </c>
      <c r="C29" s="222" t="s">
        <v>146</v>
      </c>
      <c r="D29" s="222">
        <v>100</v>
      </c>
      <c r="E29" s="222" t="s">
        <v>723</v>
      </c>
      <c r="F29" s="200" t="s">
        <v>724</v>
      </c>
      <c r="G29" s="574">
        <v>10573</v>
      </c>
      <c r="H29" s="575">
        <v>13389</v>
      </c>
      <c r="I29" s="575">
        <v>14158</v>
      </c>
      <c r="J29" s="577"/>
      <c r="K29" s="260"/>
      <c r="L29" s="260"/>
      <c r="M29" s="260"/>
      <c r="N29" s="260"/>
      <c r="O29" s="225"/>
    </row>
    <row r="30" spans="1:15" ht="12.75" hidden="1" customHeight="1">
      <c r="A30" s="514"/>
      <c r="B30" s="241" t="s">
        <v>137</v>
      </c>
      <c r="C30" s="222"/>
      <c r="D30" s="222"/>
      <c r="E30" s="353" t="s">
        <v>725</v>
      </c>
      <c r="F30" s="205" t="s">
        <v>726</v>
      </c>
      <c r="G30" s="575"/>
      <c r="H30" s="575"/>
      <c r="I30" s="575" t="s">
        <v>727</v>
      </c>
      <c r="J30" s="574"/>
      <c r="K30" s="353"/>
      <c r="L30" s="353"/>
      <c r="M30" s="353"/>
      <c r="N30" s="353"/>
      <c r="O30" s="225"/>
    </row>
    <row r="31" spans="1:15" ht="12.75" hidden="1" customHeight="1">
      <c r="A31" s="514">
        <v>11</v>
      </c>
      <c r="B31" s="241" t="s">
        <v>728</v>
      </c>
      <c r="C31" s="222" t="s">
        <v>729</v>
      </c>
      <c r="D31" s="222">
        <v>150</v>
      </c>
      <c r="E31" s="222">
        <v>20009</v>
      </c>
      <c r="F31" s="200">
        <v>21240</v>
      </c>
      <c r="G31" s="575">
        <v>19413</v>
      </c>
      <c r="H31" s="575">
        <v>20577</v>
      </c>
      <c r="I31" s="575">
        <v>20640</v>
      </c>
      <c r="J31" s="575"/>
      <c r="K31" s="222"/>
      <c r="L31" s="222"/>
      <c r="M31" s="222"/>
      <c r="N31" s="205" t="s">
        <v>120</v>
      </c>
      <c r="O31" s="225"/>
    </row>
    <row r="32" spans="1:15" ht="12.75" hidden="1" customHeight="1">
      <c r="A32" s="514"/>
      <c r="B32" s="241" t="s">
        <v>730</v>
      </c>
      <c r="C32" s="222"/>
      <c r="D32" s="222"/>
      <c r="E32" s="222" t="s">
        <v>731</v>
      </c>
      <c r="F32" s="200" t="s">
        <v>732</v>
      </c>
      <c r="G32" s="575"/>
      <c r="H32" s="575"/>
      <c r="I32" s="575" t="s">
        <v>704</v>
      </c>
      <c r="J32" s="575"/>
      <c r="K32" s="222"/>
      <c r="L32" s="222"/>
      <c r="M32" s="222"/>
      <c r="N32" s="222"/>
      <c r="O32" s="225"/>
    </row>
    <row r="33" spans="1:15" ht="12.75" hidden="1" customHeight="1">
      <c r="A33" s="514">
        <v>12</v>
      </c>
      <c r="B33" s="241" t="s">
        <v>733</v>
      </c>
      <c r="C33" s="222" t="s">
        <v>734</v>
      </c>
      <c r="D33" s="222">
        <v>900</v>
      </c>
      <c r="E33" s="222">
        <v>145656</v>
      </c>
      <c r="F33" s="200">
        <v>295260</v>
      </c>
      <c r="G33" s="575">
        <v>210073</v>
      </c>
      <c r="H33" s="575"/>
      <c r="I33" s="575"/>
      <c r="J33" s="574"/>
      <c r="K33" s="353"/>
      <c r="L33" s="353"/>
      <c r="M33" s="353"/>
      <c r="N33" s="222"/>
      <c r="O33" s="225"/>
    </row>
    <row r="34" spans="1:15" ht="12.75" hidden="1" customHeight="1">
      <c r="A34" s="514"/>
      <c r="B34" s="241" t="s">
        <v>32</v>
      </c>
      <c r="C34" s="222"/>
      <c r="D34" s="222"/>
      <c r="E34" s="222" t="s">
        <v>735</v>
      </c>
      <c r="F34" s="205" t="s">
        <v>736</v>
      </c>
      <c r="G34" s="575"/>
      <c r="H34" s="574"/>
      <c r="I34" s="574"/>
      <c r="J34" s="575"/>
      <c r="K34" s="222"/>
      <c r="L34" s="222"/>
      <c r="M34" s="222"/>
      <c r="N34" s="222"/>
      <c r="O34" s="225"/>
    </row>
    <row r="35" spans="1:15" ht="12.75" hidden="1" customHeight="1">
      <c r="A35" s="514">
        <v>13</v>
      </c>
      <c r="B35" s="241" t="s">
        <v>737</v>
      </c>
      <c r="C35" s="222" t="s">
        <v>273</v>
      </c>
      <c r="D35" s="331">
        <v>84</v>
      </c>
      <c r="E35" s="222">
        <v>36308</v>
      </c>
      <c r="F35" s="200" t="s">
        <v>738</v>
      </c>
      <c r="G35" s="575">
        <v>42374</v>
      </c>
      <c r="H35" s="575">
        <v>65937</v>
      </c>
      <c r="I35" s="575">
        <v>82827</v>
      </c>
      <c r="J35" s="574">
        <v>96485</v>
      </c>
      <c r="K35" s="353">
        <v>96879</v>
      </c>
      <c r="L35" s="353"/>
      <c r="M35" s="353"/>
      <c r="N35" s="353"/>
      <c r="O35" s="225"/>
    </row>
    <row r="36" spans="1:15" ht="12.75" hidden="1" customHeight="1">
      <c r="A36" s="514"/>
      <c r="B36" s="241"/>
      <c r="C36" s="222"/>
      <c r="D36" s="331"/>
      <c r="E36" s="353" t="s">
        <v>739</v>
      </c>
      <c r="F36" s="205" t="s">
        <v>740</v>
      </c>
      <c r="G36" s="575"/>
      <c r="H36" s="575"/>
      <c r="I36" s="575"/>
      <c r="J36" s="575"/>
      <c r="K36" s="222" t="s">
        <v>741</v>
      </c>
      <c r="L36" s="222"/>
      <c r="M36" s="222"/>
      <c r="N36" s="353"/>
      <c r="O36" s="225"/>
    </row>
    <row r="37" spans="1:15" ht="16.5" hidden="1" customHeight="1">
      <c r="A37" s="645" t="s">
        <v>742</v>
      </c>
      <c r="B37" s="645"/>
      <c r="C37" s="645"/>
      <c r="D37" s="332">
        <f>SUM(D19:D36)</f>
        <v>2702</v>
      </c>
      <c r="E37" s="330"/>
      <c r="F37" s="207"/>
      <c r="G37" s="573"/>
      <c r="H37" s="579"/>
      <c r="I37" s="579"/>
      <c r="J37" s="573"/>
      <c r="K37" s="330"/>
      <c r="L37" s="330"/>
      <c r="M37" s="330"/>
      <c r="N37" s="330"/>
      <c r="O37" s="225"/>
    </row>
    <row r="38" spans="1:15" ht="12.75" hidden="1" customHeight="1">
      <c r="A38" s="514"/>
      <c r="B38" s="645" t="s">
        <v>46</v>
      </c>
      <c r="C38" s="222"/>
      <c r="D38" s="222"/>
      <c r="E38" s="353"/>
      <c r="F38" s="205"/>
      <c r="G38" s="575"/>
      <c r="H38" s="575"/>
      <c r="I38" s="574"/>
      <c r="J38" s="574"/>
      <c r="K38" s="353"/>
      <c r="L38" s="353"/>
      <c r="M38" s="353"/>
      <c r="N38" s="353"/>
      <c r="O38" s="225"/>
    </row>
    <row r="39" spans="1:15" ht="12.75" hidden="1" customHeight="1">
      <c r="A39" s="514">
        <v>14</v>
      </c>
      <c r="B39" s="237" t="s">
        <v>743</v>
      </c>
      <c r="C39" s="222" t="s">
        <v>744</v>
      </c>
      <c r="D39" s="222">
        <v>192</v>
      </c>
      <c r="E39" s="222">
        <v>92235</v>
      </c>
      <c r="F39" s="205" t="s">
        <v>120</v>
      </c>
      <c r="G39" s="575">
        <v>87100</v>
      </c>
      <c r="H39" s="575">
        <v>129600</v>
      </c>
      <c r="I39" s="575">
        <v>150600</v>
      </c>
      <c r="J39" s="574"/>
      <c r="K39" s="353"/>
      <c r="L39" s="353"/>
      <c r="M39" s="353"/>
      <c r="N39" s="353" t="s">
        <v>120</v>
      </c>
      <c r="O39" s="225"/>
    </row>
    <row r="40" spans="1:15" ht="12.75" hidden="1" customHeight="1">
      <c r="A40" s="514"/>
      <c r="B40" s="237" t="s">
        <v>23</v>
      </c>
      <c r="C40" s="222"/>
      <c r="D40" s="222"/>
      <c r="E40" s="222"/>
      <c r="F40" s="200"/>
      <c r="G40" s="572"/>
      <c r="H40" s="575"/>
      <c r="I40" s="575" t="s">
        <v>745</v>
      </c>
      <c r="J40" s="575"/>
      <c r="K40" s="222"/>
      <c r="L40" s="222"/>
      <c r="M40" s="222"/>
      <c r="N40" s="222"/>
      <c r="O40" s="225"/>
    </row>
    <row r="41" spans="1:15" ht="12.75" hidden="1" customHeight="1">
      <c r="A41" s="514">
        <v>15</v>
      </c>
      <c r="B41" s="237" t="s">
        <v>746</v>
      </c>
      <c r="C41" s="222" t="s">
        <v>184</v>
      </c>
      <c r="D41" s="222">
        <v>1000</v>
      </c>
      <c r="E41" s="222">
        <v>590959</v>
      </c>
      <c r="F41" s="205" t="s">
        <v>120</v>
      </c>
      <c r="G41" s="575">
        <v>129971</v>
      </c>
      <c r="H41" s="575">
        <v>265813</v>
      </c>
      <c r="I41" s="575">
        <v>421767</v>
      </c>
      <c r="J41" s="575">
        <v>618785</v>
      </c>
      <c r="K41" s="222"/>
      <c r="L41" s="222"/>
      <c r="M41" s="222"/>
      <c r="N41" s="353"/>
      <c r="O41" s="225"/>
    </row>
    <row r="42" spans="1:15" ht="12.75" hidden="1" customHeight="1">
      <c r="A42" s="514"/>
      <c r="B42" s="237" t="s">
        <v>23</v>
      </c>
      <c r="C42" s="222"/>
      <c r="D42" s="222"/>
      <c r="E42" s="222"/>
      <c r="F42" s="200"/>
      <c r="G42" s="574"/>
      <c r="H42" s="575"/>
      <c r="I42" s="575"/>
      <c r="J42" s="575"/>
      <c r="K42" s="222"/>
      <c r="L42" s="222"/>
      <c r="M42" s="222"/>
      <c r="N42" s="353"/>
      <c r="O42" s="353"/>
    </row>
    <row r="43" spans="1:15" ht="12.75" hidden="1" customHeight="1">
      <c r="A43" s="514">
        <v>16</v>
      </c>
      <c r="B43" s="242" t="s">
        <v>747</v>
      </c>
      <c r="C43" s="222" t="s">
        <v>146</v>
      </c>
      <c r="D43" s="222">
        <v>100</v>
      </c>
      <c r="E43" s="222">
        <v>59800</v>
      </c>
      <c r="F43" s="200" t="s">
        <v>748</v>
      </c>
      <c r="G43" s="572">
        <v>28001</v>
      </c>
      <c r="H43" s="575">
        <v>51100</v>
      </c>
      <c r="I43" s="575">
        <v>63939</v>
      </c>
      <c r="J43" s="574">
        <v>78646</v>
      </c>
      <c r="K43" s="222"/>
      <c r="L43" s="222"/>
      <c r="M43" s="222"/>
      <c r="N43" s="353"/>
      <c r="O43" s="353"/>
    </row>
    <row r="44" spans="1:15" ht="12.75" hidden="1" customHeight="1">
      <c r="A44" s="514"/>
      <c r="B44" s="237" t="s">
        <v>23</v>
      </c>
      <c r="C44" s="222"/>
      <c r="D44" s="222"/>
      <c r="E44" s="222"/>
      <c r="F44" s="200"/>
      <c r="G44" s="574"/>
      <c r="H44" s="575"/>
      <c r="I44" s="574"/>
      <c r="J44" s="574"/>
      <c r="K44" s="222"/>
      <c r="L44" s="222"/>
      <c r="M44" s="222"/>
      <c r="N44" s="353"/>
      <c r="O44" s="353"/>
    </row>
    <row r="45" spans="1:15" ht="16.5" hidden="1" customHeight="1">
      <c r="A45" s="646" t="s">
        <v>749</v>
      </c>
      <c r="B45" s="646"/>
      <c r="C45" s="646"/>
      <c r="D45" s="332">
        <f>SUM(D39:D44)</f>
        <v>1292</v>
      </c>
      <c r="E45" s="330"/>
      <c r="F45" s="207"/>
      <c r="G45" s="573"/>
      <c r="H45" s="579"/>
      <c r="I45" s="579"/>
      <c r="J45" s="573"/>
      <c r="K45" s="330"/>
      <c r="L45" s="330"/>
      <c r="M45" s="330"/>
      <c r="N45" s="330"/>
      <c r="O45" s="330"/>
    </row>
    <row r="46" spans="1:15" ht="12.75" hidden="1" customHeight="1">
      <c r="A46" s="516"/>
      <c r="B46" s="237"/>
      <c r="C46" s="222"/>
      <c r="D46" s="222"/>
      <c r="E46" s="353"/>
      <c r="F46" s="200"/>
      <c r="G46" s="575"/>
      <c r="H46" s="575"/>
      <c r="I46" s="575"/>
      <c r="J46" s="575"/>
      <c r="K46" s="222"/>
      <c r="L46" s="222"/>
      <c r="M46" s="222"/>
      <c r="N46" s="353"/>
      <c r="O46" s="353"/>
    </row>
    <row r="47" spans="1:15" ht="15.75" hidden="1" customHeight="1">
      <c r="A47" s="648" t="s">
        <v>750</v>
      </c>
      <c r="B47" s="648"/>
      <c r="C47" s="648"/>
      <c r="D47" s="333">
        <f>D45+D37+D17</f>
        <v>5544</v>
      </c>
      <c r="E47" s="330"/>
      <c r="F47" s="207"/>
      <c r="G47" s="573"/>
      <c r="H47" s="579"/>
      <c r="I47" s="579"/>
      <c r="J47" s="573"/>
      <c r="K47" s="330"/>
      <c r="L47" s="330"/>
      <c r="M47" s="330"/>
      <c r="N47" s="330"/>
      <c r="O47" s="330"/>
    </row>
    <row r="48" spans="1:15" ht="19.5" customHeight="1">
      <c r="A48" s="513"/>
      <c r="B48" s="649" t="s">
        <v>846</v>
      </c>
      <c r="C48" s="649"/>
      <c r="D48" s="649"/>
      <c r="E48" s="649"/>
      <c r="F48" s="649"/>
      <c r="G48" s="649"/>
      <c r="H48" s="649"/>
      <c r="I48" s="649"/>
      <c r="J48" s="649"/>
      <c r="K48" s="649"/>
      <c r="L48" s="649"/>
      <c r="M48" s="649"/>
      <c r="N48" s="649"/>
      <c r="O48" s="649"/>
    </row>
    <row r="49" spans="1:27">
      <c r="A49" s="513"/>
      <c r="B49" s="243" t="s">
        <v>20</v>
      </c>
      <c r="C49" s="655"/>
      <c r="D49" s="655"/>
      <c r="E49" s="655"/>
      <c r="F49" s="655"/>
      <c r="G49" s="571"/>
      <c r="H49" s="571"/>
      <c r="I49" s="571"/>
      <c r="J49" s="571"/>
      <c r="K49" s="655"/>
      <c r="L49" s="655"/>
      <c r="M49" s="655"/>
      <c r="N49" s="655"/>
      <c r="O49" s="655"/>
    </row>
    <row r="50" spans="1:27">
      <c r="A50" s="517">
        <v>1</v>
      </c>
      <c r="B50" s="244" t="s">
        <v>55</v>
      </c>
      <c r="C50" s="214" t="s">
        <v>56</v>
      </c>
      <c r="D50" s="334">
        <v>240</v>
      </c>
      <c r="E50" s="215">
        <v>1724.79</v>
      </c>
      <c r="F50" s="215">
        <v>2305.65</v>
      </c>
      <c r="G50" s="580">
        <v>331.25</v>
      </c>
      <c r="H50" s="580">
        <v>722.57</v>
      </c>
      <c r="I50" s="580">
        <v>1082.33</v>
      </c>
      <c r="J50" s="580">
        <v>1399.23</v>
      </c>
      <c r="K50" s="215">
        <v>1693.59</v>
      </c>
      <c r="L50" s="215">
        <v>1928.07</v>
      </c>
      <c r="M50" s="215">
        <v>2096.81</v>
      </c>
      <c r="N50" s="214"/>
      <c r="O50" s="214"/>
    </row>
    <row r="51" spans="1:27">
      <c r="A51" s="517"/>
      <c r="B51" s="245" t="s">
        <v>27</v>
      </c>
      <c r="C51" s="212"/>
      <c r="D51" s="212"/>
      <c r="E51" s="213" t="s">
        <v>751</v>
      </c>
      <c r="F51" s="206"/>
      <c r="G51" s="572"/>
      <c r="H51" s="572"/>
      <c r="I51" s="572"/>
      <c r="J51" s="572"/>
      <c r="K51" s="212"/>
      <c r="L51" s="212"/>
      <c r="M51" s="212" t="s">
        <v>752</v>
      </c>
      <c r="N51" s="353"/>
      <c r="O51" s="353"/>
    </row>
    <row r="52" spans="1:27">
      <c r="A52" s="514">
        <v>2</v>
      </c>
      <c r="B52" s="244" t="s">
        <v>22</v>
      </c>
      <c r="C52" s="214" t="s">
        <v>24</v>
      </c>
      <c r="D52" s="334">
        <v>231</v>
      </c>
      <c r="E52" s="208">
        <v>1405.63</v>
      </c>
      <c r="F52" s="208">
        <v>2084.0100000000002</v>
      </c>
      <c r="G52" s="581">
        <v>408.7</v>
      </c>
      <c r="H52" s="581">
        <v>746.55</v>
      </c>
      <c r="I52" s="581">
        <v>1144.6199999999999</v>
      </c>
      <c r="J52" s="581">
        <v>1552.7</v>
      </c>
      <c r="K52" s="208">
        <v>1795.93</v>
      </c>
      <c r="L52" s="208">
        <v>1842.24</v>
      </c>
      <c r="M52" s="214"/>
      <c r="N52" s="260"/>
      <c r="O52" s="260"/>
    </row>
    <row r="53" spans="1:27">
      <c r="A53" s="514"/>
      <c r="B53" s="244" t="s">
        <v>23</v>
      </c>
      <c r="C53" s="214"/>
      <c r="D53" s="334"/>
      <c r="E53" s="353" t="s">
        <v>751</v>
      </c>
      <c r="F53" s="205"/>
      <c r="G53" s="582"/>
      <c r="H53" s="582"/>
      <c r="I53" s="582"/>
      <c r="J53" s="582"/>
      <c r="K53" s="214"/>
      <c r="L53" s="222" t="s">
        <v>684</v>
      </c>
      <c r="M53" s="353"/>
      <c r="N53" s="295"/>
      <c r="O53" s="295"/>
      <c r="Q53" s="222"/>
    </row>
    <row r="54" spans="1:27">
      <c r="A54" s="517">
        <v>3</v>
      </c>
      <c r="B54" s="245" t="s">
        <v>753</v>
      </c>
      <c r="C54" s="212" t="s">
        <v>28</v>
      </c>
      <c r="D54" s="212">
        <v>44</v>
      </c>
      <c r="E54" s="208">
        <v>621.26</v>
      </c>
      <c r="F54" s="209">
        <v>913.25</v>
      </c>
      <c r="G54" s="583">
        <v>139.91</v>
      </c>
      <c r="H54" s="583">
        <v>238.37</v>
      </c>
      <c r="I54" s="583">
        <v>413.98</v>
      </c>
      <c r="J54" s="583">
        <v>621.95000000000005</v>
      </c>
      <c r="K54" s="209">
        <v>731.93</v>
      </c>
      <c r="L54" s="209">
        <v>775.32</v>
      </c>
      <c r="M54" s="212"/>
      <c r="N54" s="260"/>
      <c r="O54" s="260"/>
      <c r="Q54" s="222"/>
      <c r="AA54" s="199" t="s">
        <v>659</v>
      </c>
    </row>
    <row r="55" spans="1:27">
      <c r="A55" s="514"/>
      <c r="B55" s="245" t="s">
        <v>27</v>
      </c>
      <c r="C55" s="212"/>
      <c r="D55" s="212"/>
      <c r="E55" s="213" t="s">
        <v>754</v>
      </c>
      <c r="F55" s="206"/>
      <c r="G55" s="578"/>
      <c r="H55" s="572"/>
      <c r="I55" s="572"/>
      <c r="J55" s="572"/>
      <c r="K55" s="212"/>
      <c r="L55" s="222" t="s">
        <v>755</v>
      </c>
      <c r="M55" s="353"/>
      <c r="N55" s="222"/>
      <c r="O55" s="222"/>
      <c r="Q55" s="222"/>
    </row>
    <row r="56" spans="1:27">
      <c r="A56" s="514">
        <v>4</v>
      </c>
      <c r="B56" s="241" t="s">
        <v>756</v>
      </c>
      <c r="C56" s="222" t="s">
        <v>33</v>
      </c>
      <c r="D56" s="331">
        <v>132</v>
      </c>
      <c r="E56" s="343">
        <v>768.92</v>
      </c>
      <c r="F56" s="343">
        <v>1628</v>
      </c>
      <c r="G56" s="584">
        <v>637.16999999999996</v>
      </c>
      <c r="H56" s="585">
        <v>879.29</v>
      </c>
      <c r="I56" s="585">
        <v>1095.42</v>
      </c>
      <c r="J56" s="584">
        <v>1258.07</v>
      </c>
      <c r="K56" s="350">
        <v>1467.53</v>
      </c>
      <c r="L56" s="350">
        <v>1686.98</v>
      </c>
      <c r="M56" s="350">
        <v>1706.39</v>
      </c>
      <c r="N56" s="353"/>
      <c r="O56" s="353"/>
    </row>
    <row r="57" spans="1:27">
      <c r="A57" s="514"/>
      <c r="B57" s="241" t="s">
        <v>757</v>
      </c>
      <c r="C57" s="222"/>
      <c r="D57" s="331"/>
      <c r="E57" s="222" t="s">
        <v>758</v>
      </c>
      <c r="F57" s="205"/>
      <c r="G57" s="575"/>
      <c r="H57" s="575"/>
      <c r="I57" s="575"/>
      <c r="J57" s="575"/>
      <c r="K57" s="222"/>
      <c r="L57" s="222"/>
      <c r="M57" s="222" t="s">
        <v>759</v>
      </c>
      <c r="N57" s="353"/>
      <c r="O57" s="353"/>
    </row>
    <row r="58" spans="1:27">
      <c r="A58" s="517">
        <v>5</v>
      </c>
      <c r="B58" s="245" t="s">
        <v>760</v>
      </c>
      <c r="C58" s="212" t="s">
        <v>58</v>
      </c>
      <c r="D58" s="212">
        <v>45</v>
      </c>
      <c r="E58" s="586">
        <v>611.01</v>
      </c>
      <c r="F58" s="351">
        <v>936.1</v>
      </c>
      <c r="G58" s="587">
        <v>143.19</v>
      </c>
      <c r="H58" s="588">
        <v>264.48</v>
      </c>
      <c r="I58" s="588">
        <v>444.69</v>
      </c>
      <c r="J58" s="588">
        <v>622.09</v>
      </c>
      <c r="K58" s="351">
        <v>724.94</v>
      </c>
      <c r="L58" s="351">
        <v>840.91</v>
      </c>
      <c r="M58" s="351">
        <v>883.85</v>
      </c>
      <c r="N58" s="212"/>
      <c r="O58" s="212"/>
      <c r="Q58" s="222"/>
    </row>
    <row r="59" spans="1:27">
      <c r="A59" s="517"/>
      <c r="B59" s="237" t="s">
        <v>27</v>
      </c>
      <c r="C59" s="222"/>
      <c r="D59" s="222"/>
      <c r="E59" s="353" t="s">
        <v>754</v>
      </c>
      <c r="F59" s="205" t="s">
        <v>761</v>
      </c>
      <c r="G59" s="574"/>
      <c r="H59" s="575"/>
      <c r="I59" s="575"/>
      <c r="J59" s="575"/>
      <c r="K59" s="222"/>
      <c r="L59" s="222"/>
      <c r="M59" s="222" t="s">
        <v>762</v>
      </c>
      <c r="N59" s="353"/>
      <c r="O59" s="353"/>
      <c r="Q59" s="222"/>
    </row>
    <row r="60" spans="1:27">
      <c r="A60" s="517">
        <v>6</v>
      </c>
      <c r="B60" s="237" t="s">
        <v>763</v>
      </c>
      <c r="C60" s="222" t="s">
        <v>423</v>
      </c>
      <c r="D60" s="222">
        <v>520</v>
      </c>
      <c r="E60" s="343">
        <v>2304.56</v>
      </c>
      <c r="F60" s="343">
        <v>2716</v>
      </c>
      <c r="G60" s="588">
        <v>407.1</v>
      </c>
      <c r="H60" s="585">
        <v>698.05</v>
      </c>
      <c r="I60" s="585">
        <v>988.78</v>
      </c>
      <c r="J60" s="585">
        <v>1406.31</v>
      </c>
      <c r="K60" s="343">
        <v>1760.29</v>
      </c>
      <c r="L60" s="343">
        <v>2077.96</v>
      </c>
      <c r="M60" s="343">
        <v>2349.46</v>
      </c>
      <c r="N60" s="222"/>
      <c r="O60" s="222"/>
      <c r="Q60" s="222"/>
    </row>
    <row r="61" spans="1:27">
      <c r="A61" s="517"/>
      <c r="B61" s="245" t="s">
        <v>23</v>
      </c>
      <c r="C61" s="212"/>
      <c r="D61" s="212"/>
      <c r="E61" s="213" t="s">
        <v>764</v>
      </c>
      <c r="F61" s="206"/>
      <c r="G61" s="572"/>
      <c r="H61" s="572"/>
      <c r="I61" s="572"/>
      <c r="J61" s="572"/>
      <c r="K61" s="212"/>
      <c r="L61" s="212"/>
      <c r="M61" s="212"/>
      <c r="N61" s="353"/>
      <c r="O61" s="353"/>
      <c r="Q61" s="222"/>
    </row>
    <row r="62" spans="1:27">
      <c r="A62" s="517">
        <v>7</v>
      </c>
      <c r="B62" s="245" t="s">
        <v>262</v>
      </c>
      <c r="C62" s="212" t="s">
        <v>64</v>
      </c>
      <c r="D62" s="335">
        <v>412</v>
      </c>
      <c r="E62" s="586">
        <v>2047.03</v>
      </c>
      <c r="F62" s="351">
        <v>3288.28</v>
      </c>
      <c r="G62" s="587">
        <v>252.77</v>
      </c>
      <c r="H62" s="588">
        <v>534.96</v>
      </c>
      <c r="I62" s="588">
        <v>787.3</v>
      </c>
      <c r="J62" s="587">
        <v>1127.52</v>
      </c>
      <c r="K62" s="586">
        <v>1659.73</v>
      </c>
      <c r="L62" s="586">
        <v>2380.13</v>
      </c>
      <c r="M62" s="586">
        <v>3123.29</v>
      </c>
      <c r="N62" s="586">
        <v>3337.91</v>
      </c>
      <c r="O62" s="586">
        <v>3337.91</v>
      </c>
      <c r="Q62" s="222"/>
      <c r="R62" s="589"/>
    </row>
    <row r="63" spans="1:27">
      <c r="A63" s="517"/>
      <c r="B63" s="237" t="s">
        <v>23</v>
      </c>
      <c r="C63" s="222"/>
      <c r="D63" s="331"/>
      <c r="E63" s="353"/>
      <c r="F63" s="205"/>
      <c r="G63" s="574"/>
      <c r="H63" s="575"/>
      <c r="I63" s="575"/>
      <c r="J63" s="574"/>
      <c r="K63" s="353"/>
      <c r="L63" s="353"/>
      <c r="M63" s="353"/>
      <c r="N63" s="222" t="s">
        <v>690</v>
      </c>
      <c r="O63" s="222"/>
      <c r="Q63" s="222"/>
    </row>
    <row r="64" spans="1:27">
      <c r="A64" s="517">
        <v>8</v>
      </c>
      <c r="B64" s="245" t="s">
        <v>75</v>
      </c>
      <c r="C64" s="212" t="s">
        <v>443</v>
      </c>
      <c r="D64" s="212">
        <v>800</v>
      </c>
      <c r="E64" s="351">
        <v>4527.1499999999996</v>
      </c>
      <c r="F64" s="351">
        <v>7220</v>
      </c>
      <c r="G64" s="588">
        <v>2159.27</v>
      </c>
      <c r="H64" s="588">
        <v>2691.62</v>
      </c>
      <c r="I64" s="588">
        <v>3174</v>
      </c>
      <c r="J64" s="588">
        <v>3640</v>
      </c>
      <c r="K64" s="351">
        <v>4270</v>
      </c>
      <c r="L64" s="351">
        <v>4937</v>
      </c>
      <c r="M64" s="351">
        <v>5878</v>
      </c>
      <c r="N64" s="351">
        <v>6544</v>
      </c>
      <c r="O64" s="351">
        <v>6544</v>
      </c>
      <c r="Q64" s="222"/>
    </row>
    <row r="65" spans="1:18">
      <c r="A65" s="514"/>
      <c r="B65" s="245" t="s">
        <v>23</v>
      </c>
      <c r="C65" s="212"/>
      <c r="D65" s="212"/>
      <c r="E65" s="213" t="s">
        <v>765</v>
      </c>
      <c r="F65" s="213"/>
      <c r="G65" s="572"/>
      <c r="H65" s="572"/>
      <c r="I65" s="578"/>
      <c r="J65" s="572"/>
      <c r="K65" s="212"/>
      <c r="L65" s="353"/>
      <c r="M65" s="655"/>
      <c r="N65" s="655"/>
      <c r="O65" s="655"/>
      <c r="Q65" s="222"/>
    </row>
    <row r="66" spans="1:18">
      <c r="A66" s="517">
        <v>9</v>
      </c>
      <c r="B66" s="249" t="s">
        <v>451</v>
      </c>
      <c r="C66" s="215" t="s">
        <v>96</v>
      </c>
      <c r="D66" s="215">
        <v>160</v>
      </c>
      <c r="E66" s="215">
        <v>1061.3800000000001</v>
      </c>
      <c r="F66" s="215">
        <v>2198.08</v>
      </c>
      <c r="G66" s="294">
        <v>23115</v>
      </c>
      <c r="H66" s="261">
        <v>46109</v>
      </c>
      <c r="I66" s="261">
        <v>69559</v>
      </c>
      <c r="J66" s="215">
        <v>927.44</v>
      </c>
      <c r="K66" s="215">
        <v>1105</v>
      </c>
      <c r="L66" s="215">
        <v>1314.17</v>
      </c>
      <c r="M66" s="215">
        <v>1480.5</v>
      </c>
      <c r="N66" s="215">
        <v>1724.7</v>
      </c>
      <c r="O66" s="215">
        <v>2013.84</v>
      </c>
      <c r="P66" s="215">
        <v>34.56</v>
      </c>
      <c r="Q66" s="215">
        <v>2039.6</v>
      </c>
    </row>
    <row r="67" spans="1:18">
      <c r="A67" s="517"/>
      <c r="B67" s="249" t="s">
        <v>32</v>
      </c>
      <c r="C67" s="222"/>
      <c r="D67" s="222"/>
      <c r="E67" s="222" t="s">
        <v>787</v>
      </c>
      <c r="F67" s="205"/>
      <c r="G67" s="353"/>
      <c r="H67" s="222"/>
      <c r="I67" s="222"/>
      <c r="J67" s="222"/>
      <c r="K67" s="222"/>
      <c r="L67" s="222"/>
      <c r="M67" s="222"/>
      <c r="N67" s="222"/>
      <c r="O67" s="222"/>
      <c r="P67" s="222" t="s">
        <v>973</v>
      </c>
      <c r="Q67" s="222" t="s">
        <v>974</v>
      </c>
    </row>
    <row r="68" spans="1:18" ht="16.5">
      <c r="B68" s="645" t="s">
        <v>700</v>
      </c>
      <c r="C68" s="645"/>
      <c r="D68" s="332">
        <f>SUM(D50:D66)</f>
        <v>2584</v>
      </c>
      <c r="E68" s="655"/>
      <c r="F68" s="655"/>
      <c r="G68" s="571"/>
      <c r="H68" s="571"/>
      <c r="I68" s="571"/>
      <c r="J68" s="571"/>
      <c r="K68" s="655"/>
      <c r="L68" s="655"/>
      <c r="M68" s="655"/>
      <c r="N68" s="655"/>
      <c r="O68" s="655"/>
    </row>
    <row r="69" spans="1:18">
      <c r="A69" s="516"/>
      <c r="B69" s="246" t="s">
        <v>36</v>
      </c>
      <c r="C69" s="330"/>
      <c r="D69" s="647"/>
      <c r="E69" s="655"/>
      <c r="F69" s="655"/>
      <c r="G69" s="571"/>
      <c r="H69" s="571"/>
      <c r="I69" s="571"/>
      <c r="J69" s="571"/>
      <c r="K69" s="655"/>
      <c r="L69" s="655"/>
      <c r="M69" s="655"/>
      <c r="N69" s="655"/>
      <c r="O69" s="655"/>
    </row>
    <row r="70" spans="1:18">
      <c r="A70" s="514">
        <v>10</v>
      </c>
      <c r="B70" s="241" t="s">
        <v>766</v>
      </c>
      <c r="C70" s="222" t="s">
        <v>39</v>
      </c>
      <c r="D70" s="222">
        <v>30</v>
      </c>
      <c r="E70" s="350">
        <v>99.15</v>
      </c>
      <c r="F70" s="343">
        <v>497.46</v>
      </c>
      <c r="G70" s="584">
        <v>62.72</v>
      </c>
      <c r="H70" s="585">
        <v>111.69</v>
      </c>
      <c r="I70" s="585">
        <v>253.93</v>
      </c>
      <c r="J70" s="584">
        <v>453.7</v>
      </c>
      <c r="K70" s="343">
        <v>465.83</v>
      </c>
      <c r="L70" s="343">
        <v>477.06</v>
      </c>
      <c r="M70" s="343">
        <v>493.4</v>
      </c>
      <c r="N70" s="353"/>
      <c r="O70" s="353"/>
    </row>
    <row r="71" spans="1:18">
      <c r="A71" s="518"/>
      <c r="B71" s="241" t="s">
        <v>966</v>
      </c>
      <c r="C71" s="222"/>
      <c r="D71" s="222"/>
      <c r="E71" s="353" t="s">
        <v>767</v>
      </c>
      <c r="F71" s="205"/>
      <c r="G71" s="575"/>
      <c r="H71" s="575"/>
      <c r="I71" s="575"/>
      <c r="J71" s="574"/>
      <c r="K71" s="353"/>
      <c r="L71" s="353"/>
      <c r="M71" s="222" t="s">
        <v>768</v>
      </c>
      <c r="N71" s="353"/>
      <c r="O71" s="353"/>
    </row>
    <row r="72" spans="1:18">
      <c r="A72" s="514">
        <v>11</v>
      </c>
      <c r="B72" s="241" t="s">
        <v>769</v>
      </c>
      <c r="C72" s="222" t="s">
        <v>39</v>
      </c>
      <c r="D72" s="222">
        <v>30</v>
      </c>
      <c r="E72" s="343">
        <v>99.75</v>
      </c>
      <c r="F72" s="343">
        <v>493.2</v>
      </c>
      <c r="G72" s="584">
        <v>57.05</v>
      </c>
      <c r="H72" s="585">
        <v>96.6</v>
      </c>
      <c r="I72" s="585">
        <v>151.86000000000001</v>
      </c>
      <c r="J72" s="585">
        <v>353.79</v>
      </c>
      <c r="K72" s="343">
        <v>368.52</v>
      </c>
      <c r="L72" s="343">
        <v>379.87</v>
      </c>
      <c r="M72" s="343">
        <v>413.64</v>
      </c>
      <c r="N72" s="222"/>
      <c r="O72" s="222"/>
    </row>
    <row r="73" spans="1:18">
      <c r="A73" s="519"/>
      <c r="B73" s="241" t="s">
        <v>966</v>
      </c>
      <c r="C73" s="222"/>
      <c r="D73" s="222"/>
      <c r="E73" s="353" t="s">
        <v>739</v>
      </c>
      <c r="F73" s="205"/>
      <c r="G73" s="574"/>
      <c r="H73" s="575"/>
      <c r="I73" s="575"/>
      <c r="J73" s="575"/>
      <c r="K73" s="222"/>
      <c r="L73" s="222"/>
      <c r="M73" s="222" t="s">
        <v>768</v>
      </c>
      <c r="N73" s="353"/>
      <c r="O73" s="353"/>
    </row>
    <row r="74" spans="1:18">
      <c r="A74" s="514">
        <v>12</v>
      </c>
      <c r="B74" s="241" t="s">
        <v>965</v>
      </c>
      <c r="C74" s="653" t="s">
        <v>770</v>
      </c>
      <c r="D74" s="331">
        <v>42</v>
      </c>
      <c r="E74" s="343">
        <v>363.08</v>
      </c>
      <c r="F74" s="343">
        <v>1173.1300000000001</v>
      </c>
      <c r="G74" s="585">
        <v>423.74</v>
      </c>
      <c r="H74" s="585">
        <v>659.37</v>
      </c>
      <c r="I74" s="585">
        <v>828.27</v>
      </c>
      <c r="J74" s="584">
        <v>964.85</v>
      </c>
      <c r="K74" s="350">
        <v>968</v>
      </c>
      <c r="L74" s="350"/>
      <c r="M74" s="350"/>
      <c r="N74" s="353"/>
      <c r="O74" s="353"/>
    </row>
    <row r="75" spans="1:18">
      <c r="B75" s="241" t="s">
        <v>42</v>
      </c>
      <c r="C75" s="222"/>
      <c r="D75" s="331"/>
      <c r="E75" s="353" t="s">
        <v>739</v>
      </c>
      <c r="F75" s="205" t="s">
        <v>740</v>
      </c>
      <c r="G75" s="575"/>
      <c r="H75" s="575"/>
      <c r="I75" s="575"/>
      <c r="J75" s="575"/>
      <c r="K75" s="222" t="s">
        <v>771</v>
      </c>
      <c r="L75" s="353"/>
      <c r="M75" s="353"/>
      <c r="N75" s="353"/>
      <c r="O75" s="353"/>
    </row>
    <row r="76" spans="1:18">
      <c r="A76" s="514">
        <v>13</v>
      </c>
      <c r="B76" s="249" t="s">
        <v>964</v>
      </c>
      <c r="C76" s="215" t="s">
        <v>112</v>
      </c>
      <c r="D76" s="214">
        <v>450</v>
      </c>
      <c r="E76" s="343">
        <v>3113.19</v>
      </c>
      <c r="F76" s="343">
        <v>3113.19</v>
      </c>
      <c r="G76" s="580"/>
      <c r="H76" s="590"/>
      <c r="I76" s="590"/>
      <c r="J76" s="590"/>
      <c r="K76" s="215">
        <v>191.72</v>
      </c>
      <c r="L76" s="353"/>
      <c r="M76" s="353"/>
      <c r="N76" s="353"/>
      <c r="O76" s="353"/>
    </row>
    <row r="77" spans="1:18" ht="16.5">
      <c r="A77" s="516"/>
      <c r="B77" s="251" t="s">
        <v>27</v>
      </c>
      <c r="C77" s="591"/>
      <c r="D77" s="326"/>
      <c r="E77" s="655"/>
      <c r="F77" s="655"/>
      <c r="G77" s="571"/>
      <c r="H77" s="571"/>
      <c r="I77" s="571"/>
      <c r="J77" s="571"/>
      <c r="K77" s="655"/>
      <c r="L77" s="353"/>
      <c r="M77" s="353"/>
      <c r="N77" s="353"/>
      <c r="O77" s="353"/>
    </row>
    <row r="78" spans="1:18">
      <c r="A78" s="514">
        <v>14</v>
      </c>
      <c r="B78" s="256" t="s">
        <v>872</v>
      </c>
      <c r="C78" s="212" t="s">
        <v>131</v>
      </c>
      <c r="D78" s="212">
        <v>240</v>
      </c>
      <c r="E78" s="350">
        <v>908.34</v>
      </c>
      <c r="F78" s="350">
        <v>1969.14</v>
      </c>
      <c r="G78" s="353">
        <v>213</v>
      </c>
      <c r="H78" s="222">
        <v>14565</v>
      </c>
      <c r="I78" s="222">
        <v>31608</v>
      </c>
      <c r="J78" s="353">
        <v>61672</v>
      </c>
      <c r="K78" s="350">
        <v>886</v>
      </c>
      <c r="L78" s="350">
        <v>1109.52</v>
      </c>
      <c r="M78" s="350">
        <v>1332.89</v>
      </c>
      <c r="N78" s="350">
        <v>1572.83</v>
      </c>
      <c r="O78" s="350">
        <v>1728.89</v>
      </c>
    </row>
    <row r="79" spans="1:18">
      <c r="A79" s="199"/>
      <c r="B79" s="256" t="s">
        <v>130</v>
      </c>
      <c r="C79" s="212"/>
      <c r="D79" s="212"/>
      <c r="E79" s="353" t="s">
        <v>802</v>
      </c>
      <c r="F79" s="353"/>
      <c r="G79" s="353"/>
      <c r="H79" s="222"/>
      <c r="I79" s="353"/>
      <c r="J79" s="222"/>
      <c r="K79" s="222"/>
      <c r="L79" s="222"/>
      <c r="M79" s="222"/>
      <c r="N79" s="222"/>
      <c r="O79" s="262" t="s">
        <v>920</v>
      </c>
    </row>
    <row r="80" spans="1:18">
      <c r="A80" s="514">
        <v>15</v>
      </c>
      <c r="B80" s="251" t="s">
        <v>963</v>
      </c>
      <c r="C80" s="215" t="s">
        <v>116</v>
      </c>
      <c r="D80" s="214">
        <v>65</v>
      </c>
      <c r="E80" s="222">
        <v>47802</v>
      </c>
      <c r="F80" s="218">
        <v>47802</v>
      </c>
      <c r="G80" s="592">
        <v>143.32</v>
      </c>
      <c r="H80" s="592">
        <v>175.23</v>
      </c>
      <c r="I80" s="592">
        <v>177.18</v>
      </c>
      <c r="J80" s="592">
        <v>315.45999999999998</v>
      </c>
      <c r="K80" s="828" t="s">
        <v>1020</v>
      </c>
      <c r="L80" s="825"/>
      <c r="M80" s="825"/>
      <c r="N80" s="825"/>
      <c r="O80" s="825"/>
      <c r="P80" s="825"/>
      <c r="Q80" s="825"/>
      <c r="R80" s="593">
        <v>111.77</v>
      </c>
    </row>
    <row r="81" spans="1:18">
      <c r="A81" s="514"/>
      <c r="B81" s="251" t="s">
        <v>23</v>
      </c>
      <c r="C81" s="215"/>
      <c r="D81" s="214"/>
      <c r="E81" s="200" t="s">
        <v>797</v>
      </c>
      <c r="F81" s="219" t="s">
        <v>797</v>
      </c>
      <c r="G81" s="571"/>
      <c r="H81" s="571"/>
      <c r="I81" s="571"/>
      <c r="J81" s="571"/>
      <c r="K81" s="825"/>
      <c r="L81" s="825"/>
      <c r="M81" s="825"/>
      <c r="N81" s="825"/>
      <c r="O81" s="825"/>
      <c r="P81" s="825"/>
      <c r="Q81" s="825"/>
    </row>
    <row r="82" spans="1:18" ht="14.25" customHeight="1">
      <c r="A82" s="524" t="s">
        <v>1061</v>
      </c>
      <c r="B82" s="336" t="s">
        <v>877</v>
      </c>
      <c r="C82" s="215" t="s">
        <v>119</v>
      </c>
      <c r="D82" s="214">
        <v>65</v>
      </c>
      <c r="E82" s="215">
        <v>601.78</v>
      </c>
      <c r="F82" s="218">
        <v>1079.81</v>
      </c>
      <c r="G82" s="613">
        <v>14332</v>
      </c>
      <c r="H82" s="613">
        <v>17523</v>
      </c>
      <c r="I82" s="613">
        <v>17718</v>
      </c>
      <c r="J82" s="613">
        <v>315.45999999999998</v>
      </c>
      <c r="K82" s="825"/>
      <c r="L82" s="825"/>
      <c r="M82" s="825"/>
      <c r="N82" s="825"/>
      <c r="O82" s="825"/>
      <c r="P82" s="825"/>
      <c r="Q82" s="825"/>
      <c r="R82" s="593">
        <v>111.77</v>
      </c>
    </row>
    <row r="83" spans="1:18" ht="14.25" customHeight="1">
      <c r="A83" s="518"/>
      <c r="B83" s="254" t="s">
        <v>23</v>
      </c>
      <c r="C83" s="347"/>
      <c r="D83" s="348"/>
      <c r="E83" s="211"/>
      <c r="F83" s="211"/>
      <c r="G83" s="572"/>
      <c r="H83" s="572"/>
      <c r="I83" s="578"/>
      <c r="J83" s="572"/>
      <c r="K83" s="212"/>
      <c r="L83" s="212"/>
      <c r="M83" s="212"/>
      <c r="N83" s="212"/>
      <c r="P83" s="212"/>
      <c r="Q83" s="212"/>
      <c r="R83" s="570" t="s">
        <v>920</v>
      </c>
    </row>
    <row r="84" spans="1:18" s="225" customFormat="1">
      <c r="A84" s="665" t="s">
        <v>970</v>
      </c>
      <c r="B84" s="250" t="s">
        <v>133</v>
      </c>
      <c r="C84" s="214" t="s">
        <v>134</v>
      </c>
      <c r="D84" s="214">
        <v>30</v>
      </c>
      <c r="E84" s="215">
        <v>380</v>
      </c>
      <c r="F84" s="208">
        <v>563.49</v>
      </c>
      <c r="G84" s="574">
        <v>222</v>
      </c>
      <c r="H84" s="574">
        <v>1585</v>
      </c>
      <c r="I84" s="574">
        <v>9701</v>
      </c>
      <c r="J84" s="581">
        <v>158.82</v>
      </c>
      <c r="K84" s="208"/>
      <c r="L84" s="208"/>
      <c r="M84" s="208"/>
      <c r="N84" s="208"/>
      <c r="O84" s="215"/>
      <c r="P84" s="215"/>
      <c r="Q84" s="652"/>
      <c r="R84" s="609">
        <v>43.18</v>
      </c>
    </row>
    <row r="85" spans="1:18" s="225" customFormat="1">
      <c r="A85" s="519"/>
      <c r="B85" s="256" t="s">
        <v>130</v>
      </c>
      <c r="C85" s="214"/>
      <c r="D85" s="664"/>
      <c r="E85" s="260" t="s">
        <v>803</v>
      </c>
      <c r="F85" s="221"/>
      <c r="G85" s="575"/>
      <c r="H85" s="574"/>
      <c r="I85" s="574"/>
      <c r="J85" s="601"/>
      <c r="K85" s="214"/>
      <c r="L85" s="214"/>
      <c r="M85" s="214"/>
      <c r="N85" s="222"/>
      <c r="O85" s="222"/>
      <c r="P85" s="222"/>
      <c r="Q85" s="652"/>
      <c r="R85" s="570"/>
    </row>
    <row r="86" spans="1:18" s="225" customFormat="1" ht="16.5">
      <c r="B86" s="645" t="s">
        <v>772</v>
      </c>
      <c r="C86" s="645"/>
      <c r="D86" s="332">
        <f>SUM(D70+D72+D74+D76+D78+D80+D82+D84)</f>
        <v>952</v>
      </c>
      <c r="E86" s="655"/>
      <c r="F86" s="655"/>
      <c r="G86" s="655"/>
      <c r="H86" s="655"/>
      <c r="I86" s="655"/>
      <c r="J86" s="655"/>
      <c r="K86" s="655"/>
      <c r="L86" s="655"/>
      <c r="M86" s="353"/>
      <c r="N86" s="655"/>
      <c r="O86" s="655"/>
      <c r="P86" s="541"/>
      <c r="Q86" s="652"/>
      <c r="R86" s="602"/>
    </row>
    <row r="87" spans="1:18" s="225" customFormat="1" ht="16.5">
      <c r="B87" s="645" t="s">
        <v>1060</v>
      </c>
      <c r="C87" s="645"/>
      <c r="D87" s="326"/>
      <c r="E87" s="655"/>
      <c r="F87" s="655"/>
      <c r="G87" s="655"/>
      <c r="H87" s="655"/>
      <c r="I87" s="655"/>
      <c r="J87" s="655"/>
      <c r="K87" s="655"/>
      <c r="L87" s="655"/>
      <c r="M87" s="353"/>
      <c r="N87" s="655"/>
      <c r="O87" s="655"/>
      <c r="P87" s="541"/>
      <c r="Q87" s="652"/>
      <c r="R87" s="602"/>
    </row>
    <row r="88" spans="1:18" ht="15">
      <c r="A88" s="774" t="s">
        <v>1062</v>
      </c>
      <c r="B88" s="801" t="s">
        <v>977</v>
      </c>
      <c r="C88" s="802" t="s">
        <v>975</v>
      </c>
      <c r="D88" s="803">
        <v>9</v>
      </c>
      <c r="E88" s="25"/>
      <c r="F88" s="25"/>
      <c r="G88" s="575"/>
      <c r="H88" s="575"/>
      <c r="I88" s="575"/>
      <c r="J88" s="575"/>
      <c r="K88" s="222"/>
      <c r="L88" s="199"/>
      <c r="M88" s="350"/>
      <c r="N88" s="655"/>
      <c r="O88" s="655"/>
    </row>
    <row r="89" spans="1:18" ht="15">
      <c r="A89" s="514"/>
      <c r="B89" s="241" t="s">
        <v>194</v>
      </c>
      <c r="C89" s="25"/>
      <c r="D89" s="25"/>
      <c r="E89" s="25"/>
      <c r="F89" s="25"/>
      <c r="G89" s="575"/>
      <c r="H89" s="575"/>
      <c r="I89" s="575"/>
      <c r="J89" s="575"/>
      <c r="K89" s="222"/>
      <c r="L89" s="199"/>
      <c r="M89" s="353"/>
      <c r="N89" s="655"/>
      <c r="O89" s="655"/>
    </row>
    <row r="90" spans="1:18">
      <c r="A90" s="513"/>
      <c r="B90" s="246" t="s">
        <v>46</v>
      </c>
      <c r="C90" s="655"/>
      <c r="D90" s="655"/>
      <c r="E90" s="655"/>
      <c r="F90" s="655"/>
      <c r="G90" s="571"/>
      <c r="H90" s="571"/>
      <c r="I90" s="571"/>
      <c r="J90" s="571"/>
      <c r="K90" s="655"/>
      <c r="L90" s="655"/>
      <c r="M90" s="655"/>
      <c r="N90" s="655"/>
      <c r="O90" s="655"/>
    </row>
    <row r="91" spans="1:18" ht="25.5">
      <c r="A91" s="514">
        <v>18</v>
      </c>
      <c r="B91" s="242" t="s">
        <v>967</v>
      </c>
      <c r="C91" s="222" t="s">
        <v>49</v>
      </c>
      <c r="D91" s="222">
        <v>70</v>
      </c>
      <c r="E91" s="350">
        <v>418.8</v>
      </c>
      <c r="F91" s="205" t="s">
        <v>120</v>
      </c>
      <c r="G91" s="584">
        <v>160.62</v>
      </c>
      <c r="H91" s="575">
        <v>24510</v>
      </c>
      <c r="I91" s="575">
        <v>30839</v>
      </c>
      <c r="J91" s="584">
        <v>364</v>
      </c>
      <c r="K91" s="222"/>
      <c r="L91" s="222"/>
      <c r="M91" s="222"/>
      <c r="N91" s="222"/>
      <c r="O91" s="222"/>
    </row>
    <row r="92" spans="1:18">
      <c r="B92" s="237" t="s">
        <v>23</v>
      </c>
      <c r="C92" s="222"/>
      <c r="D92" s="222"/>
      <c r="E92" s="222"/>
      <c r="F92" s="200"/>
      <c r="G92" s="584"/>
      <c r="H92" s="575"/>
      <c r="I92" s="575"/>
      <c r="J92" s="574" t="s">
        <v>773</v>
      </c>
      <c r="K92" s="222"/>
      <c r="L92" s="222"/>
      <c r="M92" s="222"/>
      <c r="N92" s="222"/>
      <c r="O92" s="222"/>
    </row>
    <row r="93" spans="1:18">
      <c r="A93" s="514">
        <v>19</v>
      </c>
      <c r="B93" s="242" t="s">
        <v>968</v>
      </c>
      <c r="C93" s="222" t="s">
        <v>70</v>
      </c>
      <c r="D93" s="222">
        <v>99</v>
      </c>
      <c r="E93" s="350">
        <v>448.76</v>
      </c>
      <c r="F93" s="350">
        <v>1044.5</v>
      </c>
      <c r="G93" s="584">
        <v>254.31</v>
      </c>
      <c r="H93" s="575">
        <v>425.34</v>
      </c>
      <c r="I93" s="575">
        <v>653.1</v>
      </c>
      <c r="J93" s="584">
        <v>800.8</v>
      </c>
      <c r="K93" s="350">
        <v>966.2</v>
      </c>
      <c r="L93" s="343">
        <f>225.06+966.2</f>
        <v>1191.26</v>
      </c>
      <c r="M93" s="222"/>
      <c r="N93" s="222"/>
      <c r="O93" s="222"/>
    </row>
    <row r="94" spans="1:18">
      <c r="A94" s="514"/>
      <c r="B94" s="237" t="s">
        <v>69</v>
      </c>
      <c r="C94" s="222"/>
      <c r="D94" s="222"/>
      <c r="E94" s="222"/>
      <c r="F94" s="200"/>
      <c r="G94" s="584"/>
      <c r="H94" s="575"/>
      <c r="I94" s="575"/>
      <c r="J94" s="575"/>
      <c r="K94" s="222"/>
      <c r="L94" s="353" t="s">
        <v>945</v>
      </c>
      <c r="M94" s="353"/>
      <c r="N94" s="353"/>
      <c r="O94" s="353"/>
    </row>
    <row r="95" spans="1:18">
      <c r="A95" s="514">
        <v>20</v>
      </c>
      <c r="B95" s="237" t="s">
        <v>873</v>
      </c>
      <c r="C95" s="222" t="s">
        <v>439</v>
      </c>
      <c r="D95" s="222">
        <v>330</v>
      </c>
      <c r="E95" s="222">
        <v>1699.12</v>
      </c>
      <c r="F95" s="210">
        <v>2069</v>
      </c>
      <c r="G95" s="584">
        <v>271</v>
      </c>
      <c r="H95" s="575">
        <v>75927</v>
      </c>
      <c r="I95" s="575">
        <v>149060</v>
      </c>
      <c r="J95" s="574">
        <v>2273.98</v>
      </c>
      <c r="K95" s="353">
        <v>3328.01</v>
      </c>
      <c r="L95" s="353"/>
      <c r="M95" s="353"/>
      <c r="N95" s="222">
        <v>5088</v>
      </c>
      <c r="O95" s="759">
        <v>5088</v>
      </c>
    </row>
    <row r="96" spans="1:18">
      <c r="A96" s="199"/>
      <c r="B96" s="247" t="s">
        <v>81</v>
      </c>
      <c r="C96" s="222"/>
      <c r="D96" s="222"/>
      <c r="E96" s="353" t="s">
        <v>774</v>
      </c>
      <c r="F96" s="205"/>
      <c r="G96" s="574" t="s">
        <v>775</v>
      </c>
      <c r="H96" s="575"/>
      <c r="I96" s="575"/>
      <c r="J96" s="575"/>
      <c r="K96" s="222"/>
      <c r="L96" s="222"/>
      <c r="M96" s="222"/>
      <c r="N96" s="222" t="s">
        <v>776</v>
      </c>
      <c r="O96" s="222"/>
    </row>
    <row r="97" spans="1:19">
      <c r="A97" s="514">
        <v>21</v>
      </c>
      <c r="B97" s="247" t="s">
        <v>969</v>
      </c>
      <c r="C97" s="222" t="s">
        <v>169</v>
      </c>
      <c r="D97" s="222">
        <v>96</v>
      </c>
      <c r="E97" s="594">
        <v>543.15</v>
      </c>
      <c r="F97" s="594">
        <v>543.15</v>
      </c>
      <c r="G97" s="574"/>
      <c r="H97" s="575"/>
      <c r="I97" s="575"/>
      <c r="J97" s="575"/>
      <c r="K97" s="222"/>
      <c r="L97" s="222"/>
      <c r="M97" s="222"/>
      <c r="N97" s="222"/>
      <c r="O97" s="222"/>
    </row>
    <row r="98" spans="1:19">
      <c r="B98" s="247" t="s">
        <v>69</v>
      </c>
      <c r="C98" s="222"/>
      <c r="D98" s="222"/>
      <c r="E98" s="353"/>
      <c r="F98" s="205"/>
      <c r="G98" s="574"/>
      <c r="H98" s="575"/>
      <c r="I98" s="575"/>
      <c r="J98" s="575"/>
      <c r="K98" s="222"/>
      <c r="L98" s="222"/>
      <c r="M98" s="222"/>
      <c r="N98" s="222"/>
      <c r="O98" s="222"/>
    </row>
    <row r="99" spans="1:19" ht="16.5" hidden="1">
      <c r="A99" s="514">
        <v>21</v>
      </c>
      <c r="B99" s="646"/>
      <c r="C99" s="646"/>
      <c r="D99" s="332">
        <f>SUM(D91:D97)</f>
        <v>595</v>
      </c>
      <c r="E99" s="655"/>
      <c r="F99" s="655"/>
      <c r="G99" s="571"/>
      <c r="H99" s="571"/>
      <c r="I99" s="571"/>
      <c r="J99" s="571"/>
      <c r="K99" s="655"/>
      <c r="L99" s="655"/>
      <c r="M99" s="655"/>
      <c r="N99" s="655"/>
      <c r="O99" s="655"/>
      <c r="R99" s="595"/>
    </row>
    <row r="100" spans="1:19" ht="14.25" hidden="1" customHeight="1">
      <c r="A100" s="199"/>
      <c r="B100" s="654"/>
      <c r="C100" s="654"/>
      <c r="D100" s="337">
        <f>D68+D99+D86</f>
        <v>4131</v>
      </c>
      <c r="E100" s="655"/>
      <c r="F100" s="655"/>
      <c r="G100" s="571"/>
      <c r="H100" s="571"/>
      <c r="I100" s="571"/>
      <c r="J100" s="571"/>
      <c r="K100" s="655"/>
      <c r="L100" s="655"/>
      <c r="M100" s="655"/>
      <c r="N100" s="655"/>
      <c r="O100" s="655"/>
      <c r="R100" s="595"/>
    </row>
    <row r="101" spans="1:19" ht="13.5" customHeight="1">
      <c r="A101" s="514"/>
      <c r="B101" s="645" t="s">
        <v>956</v>
      </c>
      <c r="C101" s="338"/>
      <c r="D101" s="332">
        <f>SUM(D91:D97)</f>
        <v>595</v>
      </c>
      <c r="E101" s="655"/>
      <c r="F101" s="655"/>
      <c r="G101" s="571"/>
      <c r="H101" s="571"/>
      <c r="I101" s="571"/>
      <c r="J101" s="571"/>
      <c r="K101" s="655"/>
      <c r="L101" s="655"/>
      <c r="M101" s="655"/>
      <c r="N101" s="655"/>
      <c r="O101" s="655"/>
      <c r="R101" s="595"/>
    </row>
    <row r="102" spans="1:19" ht="13.5" customHeight="1">
      <c r="A102" s="521"/>
      <c r="B102" s="645"/>
      <c r="C102" s="338"/>
      <c r="D102" s="339"/>
      <c r="E102" s="655"/>
      <c r="F102" s="655"/>
      <c r="G102" s="571"/>
      <c r="H102" s="571"/>
      <c r="I102" s="571"/>
      <c r="J102" s="571"/>
      <c r="K102" s="655"/>
      <c r="L102" s="655"/>
      <c r="M102" s="655"/>
      <c r="N102" s="655"/>
      <c r="O102" s="655"/>
      <c r="R102" s="595"/>
    </row>
    <row r="103" spans="1:19">
      <c r="A103" s="522"/>
      <c r="B103" s="655" t="s">
        <v>777</v>
      </c>
      <c r="C103" s="655"/>
      <c r="D103" s="655"/>
      <c r="E103" s="655"/>
      <c r="F103" s="655"/>
      <c r="G103" s="655"/>
      <c r="H103" s="655"/>
      <c r="I103" s="655"/>
      <c r="J103" s="655"/>
      <c r="K103" s="655"/>
      <c r="L103" s="655"/>
      <c r="M103" s="655"/>
      <c r="N103" s="655"/>
      <c r="O103" s="655"/>
    </row>
    <row r="104" spans="1:19">
      <c r="A104" s="519"/>
      <c r="B104" s="248" t="s">
        <v>20</v>
      </c>
      <c r="C104" s="340"/>
      <c r="D104" s="340"/>
      <c r="E104" s="340"/>
      <c r="F104" s="340"/>
      <c r="G104" s="596"/>
      <c r="H104" s="596"/>
      <c r="I104" s="596"/>
      <c r="J104" s="596"/>
      <c r="K104" s="340"/>
      <c r="L104" s="340"/>
      <c r="M104" s="340"/>
      <c r="N104" s="340"/>
      <c r="O104" s="340"/>
      <c r="R104" s="597"/>
    </row>
    <row r="105" spans="1:19" s="296" customFormat="1" ht="14.1" customHeight="1">
      <c r="A105" s="514">
        <v>1</v>
      </c>
      <c r="B105" s="249" t="s">
        <v>86</v>
      </c>
      <c r="C105" s="214" t="s">
        <v>87</v>
      </c>
      <c r="D105" s="334">
        <v>330</v>
      </c>
      <c r="E105" s="343">
        <v>3642.04</v>
      </c>
      <c r="F105" s="210">
        <v>5783.17</v>
      </c>
      <c r="G105" s="222">
        <v>49.22</v>
      </c>
      <c r="H105" s="222">
        <v>175.77</v>
      </c>
      <c r="I105" s="222">
        <v>28932</v>
      </c>
      <c r="J105" s="210">
        <v>692.14</v>
      </c>
      <c r="K105" s="210">
        <v>1403.13</v>
      </c>
      <c r="L105" s="210">
        <v>2184.17</v>
      </c>
      <c r="M105" s="210">
        <v>3279.46</v>
      </c>
      <c r="N105" s="210">
        <v>3912.95</v>
      </c>
      <c r="O105" s="343">
        <v>4476.2</v>
      </c>
      <c r="P105" s="343">
        <v>302.33999999999997</v>
      </c>
      <c r="Q105" s="598">
        <v>4778.54</v>
      </c>
      <c r="R105" s="736">
        <v>577.44000000000005</v>
      </c>
      <c r="S105" s="607"/>
    </row>
    <row r="106" spans="1:19" s="225" customFormat="1">
      <c r="A106" s="518"/>
      <c r="B106" s="249" t="s">
        <v>27</v>
      </c>
      <c r="C106" s="222"/>
      <c r="D106" s="222"/>
      <c r="E106" s="353" t="s">
        <v>778</v>
      </c>
      <c r="F106" s="353" t="s">
        <v>1002</v>
      </c>
      <c r="G106" s="222"/>
      <c r="H106" s="222"/>
      <c r="I106" s="222"/>
      <c r="J106" s="222"/>
      <c r="K106" s="222"/>
      <c r="L106" s="222"/>
      <c r="M106" s="222"/>
      <c r="N106" s="222"/>
      <c r="O106" s="222"/>
      <c r="P106" s="343" t="s">
        <v>1009</v>
      </c>
      <c r="Q106" s="343" t="s">
        <v>1009</v>
      </c>
      <c r="R106" s="603" t="s">
        <v>920</v>
      </c>
      <c r="S106" s="607"/>
    </row>
    <row r="107" spans="1:19" s="296" customFormat="1" ht="14.1" customHeight="1">
      <c r="A107" s="514">
        <v>2</v>
      </c>
      <c r="B107" s="249" t="s">
        <v>781</v>
      </c>
      <c r="C107" s="215" t="s">
        <v>443</v>
      </c>
      <c r="D107" s="215">
        <v>800</v>
      </c>
      <c r="E107" s="343">
        <v>3919.59</v>
      </c>
      <c r="F107" s="343">
        <v>8398.76</v>
      </c>
      <c r="G107" s="294">
        <v>201325</v>
      </c>
      <c r="H107" s="261">
        <v>234394</v>
      </c>
      <c r="I107" s="261">
        <v>270070</v>
      </c>
      <c r="J107" s="210">
        <v>3083.03</v>
      </c>
      <c r="K107" s="210">
        <v>3363.07</v>
      </c>
      <c r="L107" s="343">
        <v>3854.2</v>
      </c>
      <c r="M107" s="210">
        <v>4383.57</v>
      </c>
      <c r="N107" s="210">
        <v>4950.04</v>
      </c>
      <c r="O107" s="210">
        <v>5557.21</v>
      </c>
      <c r="P107" s="343">
        <v>503.39</v>
      </c>
      <c r="Q107" s="598">
        <v>6060.6</v>
      </c>
      <c r="R107" s="602">
        <v>598.21</v>
      </c>
      <c r="S107" s="607"/>
    </row>
    <row r="108" spans="1:19" s="225" customFormat="1">
      <c r="A108" s="519"/>
      <c r="B108" s="249" t="s">
        <v>23</v>
      </c>
      <c r="C108" s="222"/>
      <c r="D108" s="222"/>
      <c r="E108" s="353" t="s">
        <v>765</v>
      </c>
      <c r="F108" s="205" t="s">
        <v>854</v>
      </c>
      <c r="G108" s="212"/>
      <c r="H108" s="222"/>
      <c r="I108" s="222"/>
      <c r="J108" s="222"/>
      <c r="K108" s="222"/>
      <c r="L108" s="222"/>
      <c r="M108" s="222"/>
      <c r="N108" s="222"/>
      <c r="O108" s="222"/>
      <c r="P108" s="343" t="s">
        <v>1009</v>
      </c>
      <c r="Q108" s="343" t="s">
        <v>1009</v>
      </c>
      <c r="R108" s="603" t="s">
        <v>920</v>
      </c>
    </row>
    <row r="109" spans="1:19" s="225" customFormat="1" ht="14.1" customHeight="1">
      <c r="A109" s="514">
        <v>3</v>
      </c>
      <c r="B109" s="249" t="s">
        <v>947</v>
      </c>
      <c r="C109" s="215" t="s">
        <v>184</v>
      </c>
      <c r="D109" s="215">
        <v>1000</v>
      </c>
      <c r="E109" s="343">
        <v>1657.6</v>
      </c>
      <c r="F109" s="343">
        <v>2978.86</v>
      </c>
      <c r="G109" s="294">
        <v>21016</v>
      </c>
      <c r="H109" s="261">
        <v>23744</v>
      </c>
      <c r="I109" s="261">
        <v>24435</v>
      </c>
      <c r="J109" s="343">
        <v>252.15</v>
      </c>
      <c r="K109" s="343">
        <v>320.76</v>
      </c>
      <c r="L109" s="343">
        <v>466.42</v>
      </c>
      <c r="M109" s="343">
        <v>692.34</v>
      </c>
      <c r="N109" s="343">
        <v>1180.43</v>
      </c>
      <c r="O109" s="343">
        <v>1706.72</v>
      </c>
      <c r="P109" s="343">
        <v>334.28</v>
      </c>
      <c r="Q109" s="598">
        <v>2041</v>
      </c>
      <c r="R109" s="602"/>
    </row>
    <row r="110" spans="1:19" s="225" customFormat="1">
      <c r="A110" s="518"/>
      <c r="B110" s="249" t="s">
        <v>81</v>
      </c>
      <c r="C110" s="222"/>
      <c r="D110" s="331"/>
      <c r="E110" s="353" t="s">
        <v>754</v>
      </c>
      <c r="F110" s="205" t="s">
        <v>782</v>
      </c>
      <c r="G110" s="353"/>
      <c r="H110" s="222"/>
      <c r="I110" s="222"/>
      <c r="J110" s="222"/>
      <c r="K110" s="222"/>
      <c r="L110" s="222"/>
      <c r="M110" s="222"/>
      <c r="N110" s="222"/>
      <c r="O110" s="222"/>
      <c r="P110" s="343" t="s">
        <v>1009</v>
      </c>
      <c r="Q110" s="343" t="s">
        <v>1009</v>
      </c>
      <c r="R110" s="603"/>
    </row>
    <row r="111" spans="1:19" s="296" customFormat="1" ht="14.1" customHeight="1">
      <c r="A111" s="514">
        <v>4</v>
      </c>
      <c r="B111" s="249" t="s">
        <v>93</v>
      </c>
      <c r="C111" s="215" t="s">
        <v>60</v>
      </c>
      <c r="D111" s="215">
        <v>520</v>
      </c>
      <c r="E111" s="343">
        <v>2978.48</v>
      </c>
      <c r="F111" s="343">
        <v>3846.3</v>
      </c>
      <c r="G111" s="294">
        <v>24053</v>
      </c>
      <c r="H111" s="261">
        <v>55400</v>
      </c>
      <c r="I111" s="261">
        <v>84600</v>
      </c>
      <c r="J111" s="343">
        <v>1078</v>
      </c>
      <c r="K111" s="343">
        <v>1457</v>
      </c>
      <c r="L111" s="343">
        <v>1813</v>
      </c>
      <c r="M111" s="343">
        <v>2078</v>
      </c>
      <c r="N111" s="343">
        <v>2417</v>
      </c>
      <c r="O111" s="343">
        <v>2788</v>
      </c>
      <c r="P111" s="343">
        <v>214</v>
      </c>
      <c r="Q111" s="598">
        <v>3002</v>
      </c>
      <c r="R111" s="737"/>
      <c r="S111" s="607"/>
    </row>
    <row r="112" spans="1:19" s="225" customFormat="1">
      <c r="A112" s="517"/>
      <c r="B112" s="250" t="s">
        <v>81</v>
      </c>
      <c r="C112" s="237"/>
      <c r="D112" s="237"/>
      <c r="E112" s="353" t="s">
        <v>783</v>
      </c>
      <c r="F112" s="353" t="s">
        <v>855</v>
      </c>
      <c r="G112" s="245"/>
      <c r="H112" s="222"/>
      <c r="I112" s="222"/>
      <c r="J112" s="222"/>
      <c r="K112" s="222"/>
      <c r="L112" s="353"/>
      <c r="M112" s="353"/>
      <c r="N112" s="222"/>
      <c r="O112" s="222"/>
      <c r="P112" s="343" t="s">
        <v>1006</v>
      </c>
      <c r="Q112" s="343" t="s">
        <v>1006</v>
      </c>
      <c r="R112" s="603"/>
    </row>
    <row r="113" spans="1:19" s="225" customFormat="1" ht="14.1" customHeight="1">
      <c r="A113" s="514">
        <v>5</v>
      </c>
      <c r="B113" s="249" t="s">
        <v>784</v>
      </c>
      <c r="C113" s="215" t="s">
        <v>187</v>
      </c>
      <c r="D113" s="215">
        <v>171</v>
      </c>
      <c r="E113" s="343">
        <v>1527</v>
      </c>
      <c r="F113" s="343">
        <v>1801.07</v>
      </c>
      <c r="G113" s="294" t="s">
        <v>120</v>
      </c>
      <c r="H113" s="261" t="s">
        <v>120</v>
      </c>
      <c r="I113" s="261" t="s">
        <v>120</v>
      </c>
      <c r="J113" s="343"/>
      <c r="K113" s="343">
        <v>36</v>
      </c>
      <c r="L113" s="343">
        <v>97</v>
      </c>
      <c r="M113" s="343">
        <v>138</v>
      </c>
      <c r="N113" s="343">
        <v>139</v>
      </c>
      <c r="O113" s="343">
        <v>143</v>
      </c>
      <c r="P113" s="343">
        <v>3</v>
      </c>
      <c r="Q113" s="598">
        <f>O113+P113</f>
        <v>146</v>
      </c>
      <c r="R113" s="737"/>
    </row>
    <row r="114" spans="1:19" s="225" customFormat="1">
      <c r="A114" s="517"/>
      <c r="B114" s="250" t="s">
        <v>81</v>
      </c>
      <c r="C114" s="237"/>
      <c r="D114" s="237"/>
      <c r="E114" s="353" t="s">
        <v>785</v>
      </c>
      <c r="F114" s="353" t="s">
        <v>785</v>
      </c>
      <c r="G114" s="245"/>
      <c r="H114" s="222"/>
      <c r="I114" s="222"/>
      <c r="J114" s="222"/>
      <c r="K114" s="222"/>
      <c r="L114" s="222"/>
      <c r="M114" s="222"/>
      <c r="N114" s="222"/>
      <c r="O114" s="222"/>
      <c r="P114" s="343" t="s">
        <v>1005</v>
      </c>
      <c r="Q114" s="343" t="s">
        <v>1006</v>
      </c>
      <c r="R114" s="603"/>
    </row>
    <row r="115" spans="1:19" s="225" customFormat="1" ht="14.1" customHeight="1">
      <c r="A115" s="514">
        <v>6</v>
      </c>
      <c r="B115" s="249" t="s">
        <v>190</v>
      </c>
      <c r="C115" s="215" t="s">
        <v>191</v>
      </c>
      <c r="D115" s="215">
        <v>444</v>
      </c>
      <c r="E115" s="215">
        <v>2491.58</v>
      </c>
      <c r="F115" s="215">
        <v>2491.58</v>
      </c>
      <c r="G115" s="294">
        <v>3001</v>
      </c>
      <c r="H115" s="261">
        <v>5893</v>
      </c>
      <c r="I115" s="261">
        <v>10250</v>
      </c>
      <c r="J115" s="215">
        <v>146.5</v>
      </c>
      <c r="K115" s="215">
        <v>298.92</v>
      </c>
      <c r="L115" s="215">
        <v>342.98</v>
      </c>
      <c r="M115" s="215">
        <v>479.31</v>
      </c>
      <c r="N115" s="215">
        <v>592.44000000000005</v>
      </c>
      <c r="O115" s="215">
        <v>824.04000000000008</v>
      </c>
      <c r="P115" s="343">
        <v>156.80000000000001</v>
      </c>
      <c r="Q115" s="598">
        <v>980.84</v>
      </c>
      <c r="R115" s="606"/>
      <c r="S115" s="537"/>
    </row>
    <row r="116" spans="1:19" s="225" customFormat="1">
      <c r="A116" s="517"/>
      <c r="B116" s="250" t="s">
        <v>81</v>
      </c>
      <c r="C116" s="237"/>
      <c r="D116" s="237"/>
      <c r="E116" s="200" t="s">
        <v>786</v>
      </c>
      <c r="F116" s="200" t="s">
        <v>797</v>
      </c>
      <c r="G116" s="245"/>
      <c r="H116" s="222"/>
      <c r="I116" s="222"/>
      <c r="J116" s="222"/>
      <c r="K116" s="222"/>
      <c r="L116" s="222"/>
      <c r="M116" s="222"/>
      <c r="N116" s="222"/>
      <c r="O116" s="222"/>
      <c r="P116" s="343" t="s">
        <v>1009</v>
      </c>
      <c r="Q116" s="343" t="s">
        <v>1009</v>
      </c>
      <c r="R116" s="603" t="s">
        <v>920</v>
      </c>
    </row>
    <row r="117" spans="1:19" s="225" customFormat="1">
      <c r="A117" s="514">
        <v>7</v>
      </c>
      <c r="B117" s="491" t="s">
        <v>193</v>
      </c>
      <c r="C117" s="215" t="s">
        <v>167</v>
      </c>
      <c r="D117" s="215">
        <v>120</v>
      </c>
      <c r="E117" s="215">
        <v>1381.84</v>
      </c>
      <c r="F117" s="215">
        <v>1592.34</v>
      </c>
      <c r="G117" s="294"/>
      <c r="H117" s="261"/>
      <c r="I117" s="261"/>
      <c r="J117" s="295"/>
      <c r="K117" s="214"/>
      <c r="L117" s="214"/>
      <c r="M117" s="214"/>
      <c r="N117" s="215">
        <v>108</v>
      </c>
      <c r="O117" s="215">
        <v>174</v>
      </c>
      <c r="P117" s="343">
        <v>47</v>
      </c>
      <c r="Q117" s="598">
        <v>221</v>
      </c>
      <c r="R117" s="606"/>
    </row>
    <row r="118" spans="1:19" s="225" customFormat="1">
      <c r="A118" s="517"/>
      <c r="B118" s="249" t="s">
        <v>194</v>
      </c>
      <c r="C118" s="336"/>
      <c r="D118" s="215"/>
      <c r="E118" s="214"/>
      <c r="F118" s="214"/>
      <c r="G118" s="294"/>
      <c r="H118" s="261"/>
      <c r="I118" s="261"/>
      <c r="J118" s="295"/>
      <c r="K118" s="214"/>
      <c r="L118" s="214"/>
      <c r="M118" s="214"/>
      <c r="N118" s="222"/>
      <c r="O118" s="222"/>
      <c r="P118" s="343" t="s">
        <v>1006</v>
      </c>
      <c r="Q118" s="343" t="s">
        <v>1006</v>
      </c>
      <c r="R118" s="603" t="s">
        <v>922</v>
      </c>
    </row>
    <row r="119" spans="1:19" s="296" customFormat="1" ht="14.1" customHeight="1">
      <c r="A119" s="514">
        <v>8</v>
      </c>
      <c r="B119" s="249" t="s">
        <v>98</v>
      </c>
      <c r="C119" s="215" t="s">
        <v>100</v>
      </c>
      <c r="D119" s="215">
        <v>2000</v>
      </c>
      <c r="E119" s="215">
        <v>6285.33</v>
      </c>
      <c r="F119" s="215">
        <v>18063.89</v>
      </c>
      <c r="G119" s="294">
        <v>197522</v>
      </c>
      <c r="H119" s="261">
        <v>298696</v>
      </c>
      <c r="I119" s="261">
        <v>395827</v>
      </c>
      <c r="J119" s="215">
        <v>4851.0600000000004</v>
      </c>
      <c r="K119" s="215">
        <v>5605.94</v>
      </c>
      <c r="L119" s="215">
        <v>6203.48</v>
      </c>
      <c r="M119" s="215">
        <v>6782.58</v>
      </c>
      <c r="N119" s="215">
        <v>7578.63</v>
      </c>
      <c r="O119" s="215">
        <v>8367.94</v>
      </c>
      <c r="P119" s="343">
        <v>398.69</v>
      </c>
      <c r="Q119" s="343">
        <v>8766.6299999999992</v>
      </c>
      <c r="R119" s="602"/>
      <c r="S119" s="607"/>
    </row>
    <row r="120" spans="1:19" s="225" customFormat="1">
      <c r="A120" s="517"/>
      <c r="B120" s="249" t="s">
        <v>788</v>
      </c>
      <c r="C120" s="222"/>
      <c r="D120" s="222"/>
      <c r="E120" s="353" t="s">
        <v>789</v>
      </c>
      <c r="F120" s="200" t="s">
        <v>856</v>
      </c>
      <c r="G120" s="212"/>
      <c r="H120" s="222"/>
      <c r="I120" s="222"/>
      <c r="J120" s="222"/>
      <c r="K120" s="222"/>
      <c r="L120" s="222"/>
      <c r="M120" s="222"/>
      <c r="N120" s="222"/>
      <c r="O120" s="222"/>
      <c r="P120" s="343" t="s">
        <v>1009</v>
      </c>
      <c r="Q120" s="343" t="s">
        <v>1009</v>
      </c>
      <c r="R120" s="603" t="s">
        <v>920</v>
      </c>
    </row>
    <row r="121" spans="1:19" s="296" customFormat="1" ht="14.1" customHeight="1">
      <c r="A121" s="514">
        <v>9</v>
      </c>
      <c r="B121" s="249" t="s">
        <v>102</v>
      </c>
      <c r="C121" s="215" t="s">
        <v>103</v>
      </c>
      <c r="D121" s="215">
        <v>600</v>
      </c>
      <c r="E121" s="215">
        <v>2496.9</v>
      </c>
      <c r="F121" s="215">
        <v>6085.84</v>
      </c>
      <c r="G121" s="294">
        <v>70239</v>
      </c>
      <c r="H121" s="261">
        <v>87006</v>
      </c>
      <c r="I121" s="261">
        <v>110586</v>
      </c>
      <c r="J121" s="215">
        <v>1410.13</v>
      </c>
      <c r="K121" s="215">
        <v>1800.28</v>
      </c>
      <c r="L121" s="215">
        <v>2215.94</v>
      </c>
      <c r="M121" s="215">
        <v>2846.68</v>
      </c>
      <c r="N121" s="343">
        <v>3762.55</v>
      </c>
      <c r="O121" s="343">
        <v>4574.8</v>
      </c>
      <c r="P121" s="343">
        <v>585.13</v>
      </c>
      <c r="Q121" s="598">
        <v>5159.93</v>
      </c>
      <c r="R121" s="602"/>
      <c r="S121" s="607"/>
    </row>
    <row r="122" spans="1:19" s="225" customFormat="1">
      <c r="A122" s="517"/>
      <c r="B122" s="249" t="s">
        <v>226</v>
      </c>
      <c r="C122" s="341"/>
      <c r="D122" s="212"/>
      <c r="E122" s="212" t="s">
        <v>790</v>
      </c>
      <c r="F122" s="205" t="s">
        <v>854</v>
      </c>
      <c r="G122" s="212"/>
      <c r="H122" s="222"/>
      <c r="I122" s="222"/>
      <c r="J122" s="212"/>
      <c r="K122" s="212"/>
      <c r="L122" s="212"/>
      <c r="M122" s="212"/>
      <c r="N122" s="222"/>
      <c r="O122" s="222"/>
      <c r="P122" s="343" t="s">
        <v>1009</v>
      </c>
      <c r="Q122" s="343" t="s">
        <v>1009</v>
      </c>
      <c r="R122" s="603" t="s">
        <v>920</v>
      </c>
    </row>
    <row r="123" spans="1:19" s="296" customFormat="1" ht="14.1" customHeight="1">
      <c r="A123" s="514">
        <v>10</v>
      </c>
      <c r="B123" s="249" t="s">
        <v>105</v>
      </c>
      <c r="C123" s="215" t="s">
        <v>106</v>
      </c>
      <c r="D123" s="215">
        <v>110</v>
      </c>
      <c r="E123" s="215">
        <v>573.99</v>
      </c>
      <c r="F123" s="215">
        <v>1339.57</v>
      </c>
      <c r="G123" s="294"/>
      <c r="H123" s="261">
        <v>4560</v>
      </c>
      <c r="I123" s="261">
        <v>9750</v>
      </c>
      <c r="J123" s="215">
        <v>182.47</v>
      </c>
      <c r="K123" s="215">
        <v>310.58999999999997</v>
      </c>
      <c r="L123" s="215">
        <v>517.54</v>
      </c>
      <c r="M123" s="215">
        <v>811.78</v>
      </c>
      <c r="N123" s="215">
        <v>994.4</v>
      </c>
      <c r="O123" s="215">
        <v>1160.8699999999999</v>
      </c>
      <c r="P123" s="343">
        <v>149.8900000000001</v>
      </c>
      <c r="Q123" s="598">
        <v>1310.76</v>
      </c>
      <c r="R123" s="602"/>
      <c r="S123" s="607"/>
    </row>
    <row r="124" spans="1:19" s="225" customFormat="1">
      <c r="A124" s="519"/>
      <c r="B124" s="249" t="s">
        <v>99</v>
      </c>
      <c r="C124" s="222"/>
      <c r="D124" s="222"/>
      <c r="E124" s="200" t="s">
        <v>791</v>
      </c>
      <c r="F124" s="200" t="s">
        <v>1008</v>
      </c>
      <c r="G124" s="222"/>
      <c r="H124" s="222"/>
      <c r="I124" s="222"/>
      <c r="J124" s="222"/>
      <c r="K124" s="222"/>
      <c r="L124" s="222"/>
      <c r="M124" s="222"/>
      <c r="N124" s="222"/>
      <c r="O124" s="222"/>
      <c r="P124" s="343" t="s">
        <v>1009</v>
      </c>
      <c r="Q124" s="343" t="s">
        <v>1009</v>
      </c>
      <c r="R124" s="603" t="s">
        <v>920</v>
      </c>
    </row>
    <row r="125" spans="1:19" s="296" customFormat="1" ht="14.1" customHeight="1">
      <c r="A125" s="514">
        <v>11</v>
      </c>
      <c r="B125" s="249" t="s">
        <v>108</v>
      </c>
      <c r="C125" s="215" t="s">
        <v>110</v>
      </c>
      <c r="D125" s="215">
        <v>60</v>
      </c>
      <c r="E125" s="215">
        <v>368.72</v>
      </c>
      <c r="F125" s="215">
        <v>1381.71</v>
      </c>
      <c r="G125" s="294"/>
      <c r="H125" s="261"/>
      <c r="I125" s="261">
        <v>21409</v>
      </c>
      <c r="J125" s="215">
        <v>226.09</v>
      </c>
      <c r="K125" s="215">
        <v>301.14999999999998</v>
      </c>
      <c r="L125" s="215">
        <v>401.34</v>
      </c>
      <c r="M125" s="215">
        <v>573.22</v>
      </c>
      <c r="N125" s="215">
        <v>800.74</v>
      </c>
      <c r="O125" s="215">
        <v>1005.51</v>
      </c>
      <c r="P125" s="343">
        <v>120.74</v>
      </c>
      <c r="Q125" s="598">
        <v>1126.25</v>
      </c>
      <c r="R125" s="602"/>
    </row>
    <row r="126" spans="1:19">
      <c r="A126" s="517"/>
      <c r="B126" s="249" t="s">
        <v>109</v>
      </c>
      <c r="C126" s="342"/>
      <c r="D126" s="343"/>
      <c r="E126" s="353" t="s">
        <v>792</v>
      </c>
      <c r="F126" s="200" t="s">
        <v>857</v>
      </c>
      <c r="G126" s="585"/>
      <c r="H126" s="610"/>
      <c r="I126" s="585"/>
      <c r="J126" s="611"/>
      <c r="K126" s="222"/>
      <c r="L126" s="222"/>
      <c r="M126" s="222"/>
      <c r="N126" s="222"/>
      <c r="O126" s="222"/>
      <c r="P126" s="343" t="s">
        <v>1009</v>
      </c>
      <c r="Q126" s="343" t="s">
        <v>1009</v>
      </c>
      <c r="R126" s="599" t="s">
        <v>920</v>
      </c>
    </row>
    <row r="127" spans="1:19" ht="15.75">
      <c r="A127" s="523"/>
      <c r="B127" s="645" t="s">
        <v>793</v>
      </c>
      <c r="C127" s="330"/>
      <c r="D127" s="344">
        <f>SUM(D105:D125)</f>
        <v>6155</v>
      </c>
      <c r="E127" s="353"/>
      <c r="F127" s="353"/>
      <c r="G127" s="585"/>
      <c r="H127" s="610"/>
      <c r="I127" s="585"/>
      <c r="J127" s="611"/>
      <c r="K127" s="222"/>
      <c r="L127" s="222"/>
      <c r="M127" s="214"/>
      <c r="N127" s="222"/>
      <c r="O127" s="222"/>
      <c r="Q127" s="598"/>
      <c r="R127" s="612"/>
    </row>
    <row r="128" spans="1:19" ht="35.25" customHeight="1">
      <c r="A128" s="519"/>
      <c r="B128" s="258"/>
      <c r="C128" s="349"/>
      <c r="D128" s="636"/>
      <c r="E128" s="353"/>
      <c r="F128" s="760" t="s">
        <v>1086</v>
      </c>
      <c r="G128" s="574"/>
      <c r="H128" s="574"/>
      <c r="I128" s="574"/>
      <c r="J128" s="575"/>
      <c r="K128" s="222"/>
      <c r="L128" s="222"/>
      <c r="N128" s="621"/>
      <c r="O128" s="621"/>
      <c r="R128" s="612"/>
    </row>
    <row r="129" spans="1:19" ht="14.25" customHeight="1">
      <c r="A129" s="517"/>
      <c r="B129" s="655" t="s">
        <v>36</v>
      </c>
      <c r="C129" s="212"/>
      <c r="D129" s="212"/>
      <c r="E129" s="212"/>
      <c r="F129" s="211"/>
      <c r="G129" s="572"/>
      <c r="H129" s="575"/>
      <c r="I129" s="575"/>
      <c r="J129" s="572"/>
      <c r="K129" s="212"/>
      <c r="L129" s="212"/>
      <c r="M129" s="212"/>
      <c r="N129" s="212"/>
      <c r="O129" s="212"/>
      <c r="P129" s="353"/>
      <c r="Q129" s="598"/>
    </row>
    <row r="130" spans="1:19">
      <c r="A130" s="515">
        <v>12</v>
      </c>
      <c r="B130" s="256" t="s">
        <v>1013</v>
      </c>
      <c r="C130" s="222" t="s">
        <v>1014</v>
      </c>
      <c r="D130" s="351">
        <v>37.5</v>
      </c>
      <c r="E130" s="353"/>
      <c r="F130" s="205"/>
      <c r="G130" s="578"/>
      <c r="H130" s="575"/>
      <c r="I130" s="575"/>
      <c r="J130" s="575"/>
      <c r="K130" s="222"/>
      <c r="L130" s="353"/>
      <c r="M130" s="353"/>
      <c r="N130" s="222"/>
      <c r="O130" s="222"/>
      <c r="Q130" s="343">
        <v>64.64</v>
      </c>
    </row>
    <row r="131" spans="1:19" customFormat="1">
      <c r="A131" s="519"/>
      <c r="B131" s="256" t="s">
        <v>27</v>
      </c>
      <c r="C131" s="217"/>
      <c r="D131" s="217"/>
      <c r="P131" s="540"/>
      <c r="Q131" s="343" t="s">
        <v>1006</v>
      </c>
    </row>
    <row r="132" spans="1:19">
      <c r="A132" s="524">
        <v>13</v>
      </c>
      <c r="B132" s="256" t="s">
        <v>1011</v>
      </c>
      <c r="C132" s="222" t="s">
        <v>1012</v>
      </c>
      <c r="D132" s="212">
        <v>48</v>
      </c>
      <c r="E132" s="353"/>
      <c r="F132" s="205"/>
      <c r="G132" s="578"/>
      <c r="H132" s="575"/>
      <c r="I132" s="575"/>
      <c r="J132" s="575"/>
      <c r="K132" s="222"/>
      <c r="L132" s="353"/>
      <c r="M132" s="353"/>
      <c r="N132" s="222"/>
      <c r="Q132" s="343">
        <v>71.98</v>
      </c>
    </row>
    <row r="133" spans="1:19">
      <c r="A133" s="518"/>
      <c r="B133" s="256" t="s">
        <v>27</v>
      </c>
      <c r="C133" s="222"/>
      <c r="D133" s="212"/>
      <c r="E133" s="353"/>
      <c r="F133" s="205"/>
      <c r="G133" s="578"/>
      <c r="H133" s="575"/>
      <c r="I133" s="575"/>
      <c r="J133" s="575"/>
      <c r="K133" s="222"/>
      <c r="L133" s="353"/>
      <c r="M133" s="353"/>
      <c r="N133" s="222"/>
      <c r="O133" s="222"/>
      <c r="Q133" s="222" t="s">
        <v>1006</v>
      </c>
    </row>
    <row r="134" spans="1:19" s="225" customFormat="1" ht="14.25" customHeight="1">
      <c r="A134" s="525">
        <v>14</v>
      </c>
      <c r="B134" s="245" t="s">
        <v>324</v>
      </c>
      <c r="C134" s="212" t="s">
        <v>114</v>
      </c>
      <c r="D134" s="212">
        <v>100</v>
      </c>
      <c r="E134" s="215">
        <v>431.56</v>
      </c>
      <c r="F134" s="209">
        <v>940.84</v>
      </c>
      <c r="G134" s="212">
        <v>25916</v>
      </c>
      <c r="H134" s="222">
        <v>34812</v>
      </c>
      <c r="I134" s="222">
        <v>49962</v>
      </c>
      <c r="J134" s="215">
        <v>624.65</v>
      </c>
      <c r="K134" s="215">
        <v>754.74</v>
      </c>
      <c r="L134" s="215">
        <v>881.49</v>
      </c>
      <c r="M134" s="215">
        <v>1004.7</v>
      </c>
      <c r="N134" s="215">
        <v>1128.3</v>
      </c>
      <c r="O134" s="215">
        <v>1259.29</v>
      </c>
      <c r="P134" s="541">
        <v>60.63</v>
      </c>
      <c r="Q134" s="598">
        <v>1319.92</v>
      </c>
      <c r="R134" s="602">
        <v>667.04</v>
      </c>
      <c r="S134" s="537"/>
    </row>
    <row r="135" spans="1:19" s="225" customFormat="1" ht="14.25" customHeight="1">
      <c r="A135" s="519"/>
      <c r="B135" s="237" t="s">
        <v>23</v>
      </c>
      <c r="C135" s="222"/>
      <c r="D135" s="222"/>
      <c r="E135" s="353" t="s">
        <v>796</v>
      </c>
      <c r="F135" s="213" t="s">
        <v>797</v>
      </c>
      <c r="G135" s="353"/>
      <c r="H135" s="222"/>
      <c r="I135" s="222"/>
      <c r="J135" s="222"/>
      <c r="K135" s="222"/>
      <c r="L135" s="222"/>
      <c r="M135" s="222"/>
      <c r="N135" s="222"/>
      <c r="O135" s="222"/>
      <c r="P135" s="212" t="s">
        <v>1006</v>
      </c>
      <c r="Q135" s="212" t="s">
        <v>1006</v>
      </c>
      <c r="R135" s="603" t="s">
        <v>922</v>
      </c>
    </row>
    <row r="136" spans="1:19" s="225" customFormat="1" ht="14.25" customHeight="1">
      <c r="A136" s="524">
        <v>15</v>
      </c>
      <c r="B136" s="336" t="s">
        <v>1022</v>
      </c>
      <c r="C136" s="215" t="s">
        <v>119</v>
      </c>
      <c r="D136" s="214">
        <v>65</v>
      </c>
      <c r="E136" s="215">
        <v>601.78</v>
      </c>
      <c r="F136" s="215">
        <v>601.78</v>
      </c>
      <c r="G136" s="739">
        <v>14332</v>
      </c>
      <c r="H136" s="739">
        <v>17523</v>
      </c>
      <c r="I136" s="739">
        <v>17718</v>
      </c>
      <c r="J136" s="739">
        <v>315.45999999999998</v>
      </c>
      <c r="K136" s="759">
        <v>459.64</v>
      </c>
      <c r="L136" s="759">
        <v>608.74</v>
      </c>
      <c r="M136" s="759">
        <v>736.55</v>
      </c>
      <c r="N136" s="759">
        <v>843.44</v>
      </c>
      <c r="O136" s="759">
        <v>963.45</v>
      </c>
      <c r="P136" s="759">
        <v>48.39</v>
      </c>
      <c r="Q136" s="598">
        <v>1011.84</v>
      </c>
      <c r="R136" s="740">
        <v>111.77</v>
      </c>
      <c r="S136" s="537"/>
    </row>
    <row r="137" spans="1:19" s="225" customFormat="1" ht="14.25" customHeight="1">
      <c r="A137" s="518"/>
      <c r="B137" s="254" t="s">
        <v>23</v>
      </c>
      <c r="C137" s="347"/>
      <c r="D137" s="348"/>
      <c r="E137" s="211"/>
      <c r="F137" s="211"/>
      <c r="G137" s="212"/>
      <c r="H137" s="212"/>
      <c r="I137" s="213"/>
      <c r="J137" s="212"/>
      <c r="K137" s="212"/>
      <c r="L137" s="212"/>
      <c r="M137" s="212"/>
      <c r="N137" s="212"/>
      <c r="O137" s="265"/>
      <c r="P137" s="212" t="s">
        <v>1009</v>
      </c>
      <c r="Q137" s="212" t="s">
        <v>1009</v>
      </c>
      <c r="R137" s="602" t="s">
        <v>920</v>
      </c>
    </row>
    <row r="138" spans="1:19" s="225" customFormat="1">
      <c r="A138" s="525">
        <v>16</v>
      </c>
      <c r="B138" s="253" t="s">
        <v>122</v>
      </c>
      <c r="C138" s="215" t="s">
        <v>146</v>
      </c>
      <c r="D138" s="214">
        <v>100</v>
      </c>
      <c r="E138" s="215">
        <v>784.56</v>
      </c>
      <c r="F138" s="208">
        <v>784.56</v>
      </c>
      <c r="G138" s="215"/>
      <c r="H138" s="215"/>
      <c r="I138" s="215"/>
      <c r="J138" s="215">
        <v>139.9</v>
      </c>
      <c r="K138" s="215">
        <v>272.79000000000002</v>
      </c>
      <c r="L138" s="215">
        <v>450.48</v>
      </c>
      <c r="M138" s="215">
        <v>656.19</v>
      </c>
      <c r="N138" s="215">
        <v>839.46</v>
      </c>
      <c r="O138" s="215">
        <v>974.89</v>
      </c>
      <c r="P138" s="615">
        <v>19.73</v>
      </c>
      <c r="Q138" s="598">
        <v>994.62</v>
      </c>
      <c r="R138" s="602">
        <v>127.47</v>
      </c>
      <c r="S138" s="537"/>
    </row>
    <row r="139" spans="1:19" s="225" customFormat="1">
      <c r="A139" s="514"/>
      <c r="B139" s="249" t="s">
        <v>23</v>
      </c>
      <c r="C139" s="215"/>
      <c r="D139" s="214"/>
      <c r="E139" s="353"/>
      <c r="F139" s="200"/>
      <c r="G139" s="222"/>
      <c r="H139" s="222"/>
      <c r="I139" s="353"/>
      <c r="J139" s="222"/>
      <c r="K139" s="222"/>
      <c r="L139" s="222"/>
      <c r="M139" s="222"/>
      <c r="N139" s="222"/>
      <c r="O139" s="222"/>
      <c r="P139" s="212" t="s">
        <v>1009</v>
      </c>
      <c r="Q139" s="212" t="s">
        <v>1009</v>
      </c>
      <c r="R139" s="602" t="s">
        <v>922</v>
      </c>
      <c r="S139" s="537"/>
    </row>
    <row r="140" spans="1:19" s="265" customFormat="1">
      <c r="A140" s="514">
        <v>17</v>
      </c>
      <c r="B140" s="237" t="s">
        <v>328</v>
      </c>
      <c r="C140" s="222" t="s">
        <v>124</v>
      </c>
      <c r="D140" s="222">
        <v>111</v>
      </c>
      <c r="E140" s="215">
        <v>558.53</v>
      </c>
      <c r="F140" s="210">
        <v>1181.9000000000001</v>
      </c>
      <c r="G140" s="353">
        <v>9292</v>
      </c>
      <c r="H140" s="353">
        <v>12100</v>
      </c>
      <c r="I140" s="260">
        <v>33125</v>
      </c>
      <c r="J140" s="215">
        <v>431.26</v>
      </c>
      <c r="K140" s="215">
        <v>660.18</v>
      </c>
      <c r="L140" s="215">
        <v>813.55</v>
      </c>
      <c r="M140" s="215">
        <v>959.09</v>
      </c>
      <c r="N140" s="215">
        <v>1022.55</v>
      </c>
      <c r="O140" s="215">
        <v>1028.6199999999999</v>
      </c>
      <c r="P140" s="615">
        <v>98.21</v>
      </c>
      <c r="Q140" s="652">
        <v>1126.83</v>
      </c>
      <c r="R140" s="606">
        <v>72.7</v>
      </c>
      <c r="S140" s="537"/>
    </row>
    <row r="141" spans="1:19" s="265" customFormat="1">
      <c r="A141" s="514"/>
      <c r="B141" s="237" t="s">
        <v>23</v>
      </c>
      <c r="C141" s="222"/>
      <c r="D141" s="222"/>
      <c r="E141" s="353" t="s">
        <v>798</v>
      </c>
      <c r="F141" s="205"/>
      <c r="G141" s="353"/>
      <c r="H141" s="353"/>
      <c r="I141" s="353"/>
      <c r="J141" s="222"/>
      <c r="K141" s="222"/>
      <c r="L141" s="353"/>
      <c r="M141" s="353"/>
      <c r="N141" s="222"/>
      <c r="O141" s="222"/>
      <c r="P141" s="212" t="s">
        <v>1009</v>
      </c>
      <c r="Q141" s="212" t="s">
        <v>1009</v>
      </c>
      <c r="R141" s="602" t="s">
        <v>922</v>
      </c>
      <c r="S141" s="537"/>
    </row>
    <row r="142" spans="1:19" s="265" customFormat="1">
      <c r="A142" s="524">
        <v>18</v>
      </c>
      <c r="B142" s="255" t="s">
        <v>799</v>
      </c>
      <c r="C142" s="759" t="s">
        <v>112</v>
      </c>
      <c r="D142" s="651">
        <v>450</v>
      </c>
      <c r="E142" s="215">
        <v>2807.83</v>
      </c>
      <c r="F142" s="215">
        <v>3316.35</v>
      </c>
      <c r="G142" s="759"/>
      <c r="H142" s="759"/>
      <c r="I142" s="759"/>
      <c r="J142" s="739"/>
      <c r="K142" s="651"/>
      <c r="L142" s="215">
        <v>178.89</v>
      </c>
      <c r="M142" s="215">
        <v>229.04</v>
      </c>
      <c r="N142" s="215">
        <v>270.93</v>
      </c>
      <c r="O142" s="215">
        <v>451.19</v>
      </c>
      <c r="P142" s="690">
        <v>73.92</v>
      </c>
      <c r="Q142" s="598">
        <v>525.11</v>
      </c>
      <c r="R142" s="606">
        <v>175.54</v>
      </c>
      <c r="S142" s="537"/>
    </row>
    <row r="143" spans="1:19" s="265" customFormat="1">
      <c r="A143" s="514"/>
      <c r="B143" s="249" t="s">
        <v>23</v>
      </c>
      <c r="C143" s="215"/>
      <c r="D143" s="214"/>
      <c r="E143" s="353"/>
      <c r="F143" s="200"/>
      <c r="G143" s="222"/>
      <c r="H143" s="222"/>
      <c r="I143" s="353"/>
      <c r="J143" s="222"/>
      <c r="K143" s="222" t="s">
        <v>800</v>
      </c>
      <c r="L143" s="222"/>
      <c r="M143" s="222"/>
      <c r="N143" s="222"/>
      <c r="O143" s="222"/>
      <c r="P143" s="212" t="s">
        <v>1009</v>
      </c>
      <c r="Q143" s="212" t="s">
        <v>1009</v>
      </c>
      <c r="R143" s="602" t="s">
        <v>922</v>
      </c>
    </row>
    <row r="144" spans="1:19" s="225" customFormat="1">
      <c r="A144" s="514">
        <v>19</v>
      </c>
      <c r="B144" s="256" t="s">
        <v>821</v>
      </c>
      <c r="C144" s="212" t="s">
        <v>822</v>
      </c>
      <c r="D144" s="212">
        <v>120</v>
      </c>
      <c r="E144" s="200">
        <v>936.23</v>
      </c>
      <c r="F144" s="200" t="s">
        <v>948</v>
      </c>
      <c r="G144" s="353" t="s">
        <v>120</v>
      </c>
      <c r="H144" s="222"/>
      <c r="I144" s="222"/>
      <c r="J144" s="353"/>
      <c r="K144" s="353"/>
      <c r="L144" s="353"/>
      <c r="M144" s="265"/>
      <c r="N144" s="215">
        <v>114.53</v>
      </c>
      <c r="O144" s="215">
        <v>183.93</v>
      </c>
      <c r="P144" s="668">
        <v>105.18</v>
      </c>
      <c r="Q144" s="598">
        <v>289.11</v>
      </c>
      <c r="R144" s="606">
        <v>60.22</v>
      </c>
      <c r="S144" s="537"/>
    </row>
    <row r="145" spans="1:22" s="225" customFormat="1" ht="12.75" customHeight="1">
      <c r="B145" s="256" t="s">
        <v>81</v>
      </c>
      <c r="C145" s="647"/>
      <c r="D145" s="647"/>
      <c r="E145" s="222" t="s">
        <v>828</v>
      </c>
      <c r="F145" s="205"/>
      <c r="G145" s="353"/>
      <c r="H145" s="353"/>
      <c r="I145" s="353"/>
      <c r="J145" s="222"/>
      <c r="K145" s="222"/>
      <c r="L145" s="353"/>
      <c r="M145" s="222"/>
      <c r="N145" s="222"/>
      <c r="O145" s="222"/>
      <c r="P145" s="616" t="s">
        <v>1009</v>
      </c>
      <c r="Q145" s="222" t="s">
        <v>1009</v>
      </c>
      <c r="R145" s="602" t="s">
        <v>922</v>
      </c>
    </row>
    <row r="146" spans="1:22" s="667" customFormat="1">
      <c r="A146" s="514">
        <v>20</v>
      </c>
      <c r="B146" s="252" t="s">
        <v>196</v>
      </c>
      <c r="C146" s="345" t="s">
        <v>198</v>
      </c>
      <c r="D146" s="345">
        <v>206</v>
      </c>
      <c r="E146" s="346">
        <v>2285.81</v>
      </c>
      <c r="F146" s="216" t="s">
        <v>949</v>
      </c>
      <c r="G146" s="345"/>
      <c r="H146" s="345"/>
      <c r="I146" s="345"/>
      <c r="J146" s="345"/>
      <c r="K146" s="345"/>
      <c r="L146" s="759">
        <v>299.33999999999997</v>
      </c>
      <c r="M146" s="759">
        <v>327.73</v>
      </c>
      <c r="N146" s="759">
        <v>513.5</v>
      </c>
      <c r="O146" s="666"/>
      <c r="P146" s="668"/>
      <c r="Q146" s="668">
        <v>517.16999999999996</v>
      </c>
      <c r="R146" s="741">
        <v>44.44</v>
      </c>
      <c r="S146" s="761"/>
      <c r="T146" s="666"/>
      <c r="U146" s="668"/>
      <c r="V146" s="668"/>
    </row>
    <row r="147" spans="1:22">
      <c r="A147" s="514"/>
      <c r="B147" s="251" t="s">
        <v>197</v>
      </c>
      <c r="C147" s="222"/>
      <c r="D147" s="222"/>
      <c r="E147" s="353"/>
      <c r="F147" s="200" t="s">
        <v>1016</v>
      </c>
      <c r="G147" s="575"/>
      <c r="H147" s="575"/>
      <c r="I147" s="575"/>
      <c r="J147" s="575"/>
      <c r="K147" s="222"/>
      <c r="L147" s="222"/>
      <c r="M147" s="222" t="s">
        <v>794</v>
      </c>
      <c r="N147" s="222" t="s">
        <v>795</v>
      </c>
      <c r="O147" s="222" t="s">
        <v>921</v>
      </c>
      <c r="P147" s="215" t="s">
        <v>974</v>
      </c>
      <c r="Q147" s="215" t="s">
        <v>1017</v>
      </c>
      <c r="R147" s="599" t="s">
        <v>921</v>
      </c>
    </row>
    <row r="148" spans="1:22">
      <c r="A148" s="514">
        <v>21</v>
      </c>
      <c r="B148" s="249" t="s">
        <v>801</v>
      </c>
      <c r="C148" s="215" t="s">
        <v>202</v>
      </c>
      <c r="D148" s="214">
        <v>80</v>
      </c>
      <c r="E148" s="210">
        <v>245.02</v>
      </c>
      <c r="F148" s="210">
        <v>1494.94</v>
      </c>
      <c r="G148" s="575"/>
      <c r="H148" s="575"/>
      <c r="I148" s="574"/>
      <c r="J148" s="575" t="s">
        <v>800</v>
      </c>
      <c r="K148" s="215">
        <v>84.8</v>
      </c>
      <c r="L148" s="215">
        <v>116.67</v>
      </c>
      <c r="M148" s="215">
        <v>128.93</v>
      </c>
      <c r="N148" s="215">
        <v>131.6</v>
      </c>
      <c r="P148" s="222"/>
      <c r="Q148" s="215">
        <v>334.59000000000003</v>
      </c>
      <c r="R148" s="599">
        <v>202.99</v>
      </c>
    </row>
    <row r="149" spans="1:22">
      <c r="B149" s="249" t="s">
        <v>201</v>
      </c>
      <c r="C149" s="215"/>
      <c r="D149" s="214"/>
      <c r="E149" s="200"/>
      <c r="F149" s="200"/>
      <c r="G149" s="575"/>
      <c r="H149" s="575"/>
      <c r="I149" s="574"/>
      <c r="J149" s="575"/>
      <c r="K149" s="222"/>
      <c r="L149" s="222"/>
      <c r="M149" s="222"/>
      <c r="N149" s="222"/>
      <c r="P149" s="615"/>
      <c r="Q149" s="222" t="s">
        <v>1006</v>
      </c>
      <c r="R149" s="599" t="s">
        <v>780</v>
      </c>
    </row>
    <row r="150" spans="1:22">
      <c r="A150" s="514">
        <v>22</v>
      </c>
      <c r="B150" s="256" t="s">
        <v>142</v>
      </c>
      <c r="C150" s="212" t="s">
        <v>143</v>
      </c>
      <c r="D150" s="212">
        <v>40</v>
      </c>
      <c r="E150" s="343">
        <v>226.4</v>
      </c>
      <c r="F150" s="215">
        <v>599</v>
      </c>
      <c r="G150" s="574" t="s">
        <v>120</v>
      </c>
      <c r="H150" s="575">
        <v>5928</v>
      </c>
      <c r="I150" s="575"/>
      <c r="J150" s="574"/>
      <c r="K150" s="215">
        <v>112.87</v>
      </c>
      <c r="L150" s="215">
        <v>167.23</v>
      </c>
      <c r="M150" s="215">
        <v>196.67</v>
      </c>
      <c r="N150" s="215">
        <v>255.91</v>
      </c>
      <c r="O150" s="215">
        <v>323.11</v>
      </c>
      <c r="P150" s="668">
        <v>37.39</v>
      </c>
      <c r="Q150" s="598">
        <f>SUM(O150+P150)</f>
        <v>360.5</v>
      </c>
      <c r="R150" s="618"/>
      <c r="S150" s="620"/>
    </row>
    <row r="151" spans="1:22">
      <c r="A151" s="514"/>
      <c r="B151" s="256" t="s">
        <v>834</v>
      </c>
      <c r="C151" s="647"/>
      <c r="D151" s="647"/>
      <c r="E151" s="353"/>
      <c r="F151" s="205"/>
      <c r="G151" s="574"/>
      <c r="H151" s="574" t="s">
        <v>805</v>
      </c>
      <c r="I151" s="574"/>
      <c r="J151" s="575"/>
      <c r="K151" s="222"/>
      <c r="L151" s="353"/>
      <c r="M151" s="222"/>
      <c r="N151" s="222"/>
      <c r="O151" s="222" t="s">
        <v>920</v>
      </c>
      <c r="P151" s="222" t="s">
        <v>1006</v>
      </c>
      <c r="Q151" s="222" t="s">
        <v>1006</v>
      </c>
      <c r="R151" s="570" t="s">
        <v>848</v>
      </c>
    </row>
    <row r="152" spans="1:22">
      <c r="A152" s="514">
        <v>23</v>
      </c>
      <c r="B152" s="250" t="s">
        <v>348</v>
      </c>
      <c r="C152" s="214" t="s">
        <v>127</v>
      </c>
      <c r="D152" s="214">
        <v>50</v>
      </c>
      <c r="E152" s="343">
        <v>464.63</v>
      </c>
      <c r="F152" s="208">
        <v>958.67</v>
      </c>
      <c r="G152" s="577">
        <v>7275</v>
      </c>
      <c r="H152" s="582">
        <v>13220</v>
      </c>
      <c r="I152" s="582">
        <v>23568</v>
      </c>
      <c r="J152" s="581">
        <v>388.08</v>
      </c>
      <c r="K152" s="208">
        <v>463.62</v>
      </c>
      <c r="L152" s="208">
        <v>534.62</v>
      </c>
      <c r="M152" s="208">
        <v>589.95000000000005</v>
      </c>
      <c r="N152" s="215">
        <v>872.6</v>
      </c>
      <c r="Q152" s="215">
        <v>912.1</v>
      </c>
      <c r="R152" s="618">
        <v>39.5</v>
      </c>
      <c r="S152" s="620"/>
    </row>
    <row r="153" spans="1:22">
      <c r="A153" s="519"/>
      <c r="B153" s="250" t="s">
        <v>825</v>
      </c>
      <c r="C153" s="214"/>
      <c r="D153" s="214"/>
      <c r="E153" s="206" t="s">
        <v>716</v>
      </c>
      <c r="F153" s="220"/>
      <c r="G153" s="575"/>
      <c r="H153" s="575"/>
      <c r="I153" s="574"/>
      <c r="J153" s="601"/>
      <c r="K153" s="214"/>
      <c r="L153" s="214"/>
      <c r="M153" s="214"/>
      <c r="N153" s="222"/>
      <c r="Q153" s="222" t="s">
        <v>779</v>
      </c>
      <c r="R153" s="570" t="s">
        <v>779</v>
      </c>
    </row>
    <row r="154" spans="1:22" s="225" customFormat="1">
      <c r="A154" s="514">
        <v>24</v>
      </c>
      <c r="B154" s="249" t="s">
        <v>824</v>
      </c>
      <c r="C154" s="215" t="s">
        <v>826</v>
      </c>
      <c r="D154" s="215">
        <v>960</v>
      </c>
      <c r="E154" s="215">
        <v>16010.45</v>
      </c>
      <c r="F154" s="215">
        <v>16010.45</v>
      </c>
      <c r="G154" s="294"/>
      <c r="H154" s="261"/>
      <c r="I154" s="261"/>
      <c r="J154" s="295"/>
      <c r="K154" s="214"/>
      <c r="L154" s="214"/>
      <c r="M154" s="208">
        <v>5067.38</v>
      </c>
      <c r="N154" s="208">
        <v>5506.86</v>
      </c>
      <c r="Q154" s="208">
        <v>7364.0599999999995</v>
      </c>
      <c r="R154" s="606">
        <v>1857.2</v>
      </c>
    </row>
    <row r="155" spans="1:22">
      <c r="A155" s="199"/>
      <c r="B155" s="249" t="s">
        <v>825</v>
      </c>
      <c r="C155" s="336"/>
      <c r="D155" s="215"/>
      <c r="E155" s="353" t="s">
        <v>842</v>
      </c>
      <c r="F155" s="353" t="s">
        <v>842</v>
      </c>
      <c r="G155" s="600"/>
      <c r="H155" s="601"/>
      <c r="I155" s="601"/>
      <c r="J155" s="608"/>
      <c r="K155" s="214"/>
      <c r="L155" s="214"/>
      <c r="M155" s="214"/>
      <c r="N155" s="222"/>
      <c r="Q155" s="222" t="s">
        <v>779</v>
      </c>
      <c r="R155" s="619" t="s">
        <v>779</v>
      </c>
    </row>
    <row r="156" spans="1:22" s="225" customFormat="1">
      <c r="A156" s="514">
        <v>25</v>
      </c>
      <c r="B156" s="241" t="s">
        <v>136</v>
      </c>
      <c r="C156" s="222" t="s">
        <v>110</v>
      </c>
      <c r="D156" s="222">
        <v>60</v>
      </c>
      <c r="E156" s="200" t="s">
        <v>950</v>
      </c>
      <c r="F156" s="200" t="s">
        <v>951</v>
      </c>
      <c r="G156" s="222">
        <v>3580</v>
      </c>
      <c r="H156" s="222">
        <v>4592</v>
      </c>
      <c r="I156" s="222">
        <v>5884</v>
      </c>
      <c r="J156" s="208">
        <v>116.97</v>
      </c>
      <c r="K156" s="343">
        <v>146.41</v>
      </c>
      <c r="L156" s="343">
        <v>158.54</v>
      </c>
      <c r="M156" s="343">
        <v>173.68</v>
      </c>
      <c r="N156" s="343">
        <v>178.77</v>
      </c>
      <c r="O156" s="343">
        <v>178.77</v>
      </c>
      <c r="P156" s="652">
        <v>4.93</v>
      </c>
      <c r="Q156" s="738">
        <v>183.7</v>
      </c>
      <c r="R156" s="606">
        <v>5.7</v>
      </c>
    </row>
    <row r="157" spans="1:22">
      <c r="A157" s="199"/>
      <c r="B157" s="257" t="s">
        <v>137</v>
      </c>
      <c r="C157" s="212"/>
      <c r="D157" s="212"/>
      <c r="E157" s="206" t="s">
        <v>717</v>
      </c>
      <c r="F157" s="206" t="s">
        <v>804</v>
      </c>
      <c r="G157" s="572"/>
      <c r="H157" s="575"/>
      <c r="I157" s="575"/>
      <c r="J157" s="578"/>
      <c r="K157" s="222"/>
      <c r="L157" s="222"/>
      <c r="M157" s="222"/>
      <c r="N157" s="222"/>
      <c r="O157" s="222"/>
      <c r="P157" s="222" t="s">
        <v>1009</v>
      </c>
      <c r="Q157" s="222" t="s">
        <v>1009</v>
      </c>
      <c r="R157" s="619" t="s">
        <v>920</v>
      </c>
    </row>
    <row r="158" spans="1:22" s="225" customFormat="1">
      <c r="A158" s="514">
        <v>26</v>
      </c>
      <c r="B158" s="253" t="s">
        <v>139</v>
      </c>
      <c r="C158" s="823" t="s">
        <v>358</v>
      </c>
      <c r="D158" s="214">
        <v>40</v>
      </c>
      <c r="E158" s="200">
        <v>136.79</v>
      </c>
      <c r="F158" s="200" t="s">
        <v>952</v>
      </c>
      <c r="G158" s="353" t="s">
        <v>120</v>
      </c>
      <c r="H158" s="353" t="s">
        <v>120</v>
      </c>
      <c r="I158" s="222">
        <v>91</v>
      </c>
      <c r="J158" s="208">
        <v>1.18</v>
      </c>
      <c r="K158" s="343">
        <v>2.91</v>
      </c>
      <c r="L158" s="343">
        <v>16.239999999999998</v>
      </c>
      <c r="M158" s="343">
        <v>32.049999999999997</v>
      </c>
      <c r="N158" s="343">
        <v>46.18</v>
      </c>
      <c r="O158" s="343">
        <v>52.866199999999999</v>
      </c>
      <c r="P158" s="598">
        <f>0.009825</f>
        <v>9.8250000000000004E-3</v>
      </c>
      <c r="Q158" s="652">
        <v>52.88</v>
      </c>
      <c r="R158" s="606">
        <v>6.68</v>
      </c>
    </row>
    <row r="159" spans="1:22" s="225" customFormat="1">
      <c r="A159" s="519"/>
      <c r="B159" s="249" t="s">
        <v>137</v>
      </c>
      <c r="C159" s="823"/>
      <c r="D159" s="222"/>
      <c r="E159" s="353" t="s">
        <v>804</v>
      </c>
      <c r="F159" s="353"/>
      <c r="G159" s="575"/>
      <c r="H159" s="575"/>
      <c r="I159" s="575"/>
      <c r="J159" s="575"/>
      <c r="K159" s="222"/>
      <c r="L159" s="222"/>
      <c r="M159" s="222"/>
      <c r="N159" s="222"/>
      <c r="O159" s="222"/>
      <c r="P159" s="222" t="s">
        <v>946</v>
      </c>
      <c r="Q159" s="222" t="s">
        <v>946</v>
      </c>
      <c r="R159" s="619" t="s">
        <v>920</v>
      </c>
    </row>
    <row r="160" spans="1:22" s="225" customFormat="1">
      <c r="A160" s="665" t="s">
        <v>1039</v>
      </c>
      <c r="B160" s="250" t="s">
        <v>133</v>
      </c>
      <c r="C160" s="214" t="s">
        <v>134</v>
      </c>
      <c r="D160" s="214">
        <v>90</v>
      </c>
      <c r="E160" s="215">
        <v>380</v>
      </c>
      <c r="F160" s="208">
        <v>563.49</v>
      </c>
      <c r="G160" s="353">
        <v>222</v>
      </c>
      <c r="H160" s="353">
        <v>1585</v>
      </c>
      <c r="I160" s="353">
        <v>9701</v>
      </c>
      <c r="J160" s="208">
        <v>158.82</v>
      </c>
      <c r="K160" s="208">
        <v>174.46</v>
      </c>
      <c r="L160" s="208">
        <v>217.91</v>
      </c>
      <c r="M160" s="208">
        <v>240.94</v>
      </c>
      <c r="N160" s="208">
        <v>424.63</v>
      </c>
      <c r="O160" s="215">
        <v>446.2</v>
      </c>
      <c r="P160" s="215">
        <v>25.58</v>
      </c>
      <c r="Q160" s="738">
        <v>471.78</v>
      </c>
      <c r="R160" s="606">
        <v>43.18</v>
      </c>
    </row>
    <row r="161" spans="1:19" s="225" customFormat="1">
      <c r="A161" s="519"/>
      <c r="B161" s="256" t="s">
        <v>130</v>
      </c>
      <c r="C161" s="214"/>
      <c r="D161" s="664"/>
      <c r="E161" s="260" t="s">
        <v>803</v>
      </c>
      <c r="F161" s="221"/>
      <c r="G161" s="575"/>
      <c r="H161" s="574"/>
      <c r="I161" s="574"/>
      <c r="J161" s="601"/>
      <c r="K161" s="214"/>
      <c r="L161" s="214"/>
      <c r="M161" s="214"/>
      <c r="N161" s="222"/>
      <c r="O161" s="222"/>
      <c r="P161" s="222" t="s">
        <v>1009</v>
      </c>
      <c r="Q161" s="222" t="s">
        <v>1009</v>
      </c>
      <c r="R161" s="570" t="s">
        <v>922</v>
      </c>
    </row>
    <row r="162" spans="1:19">
      <c r="A162" s="514">
        <v>28</v>
      </c>
      <c r="B162" s="256" t="s">
        <v>953</v>
      </c>
      <c r="C162" s="222" t="s">
        <v>161</v>
      </c>
      <c r="D162" s="222">
        <v>1200</v>
      </c>
      <c r="E162" s="343">
        <v>5705.55</v>
      </c>
      <c r="F162" s="200" t="s">
        <v>1015</v>
      </c>
      <c r="G162" s="575">
        <v>94800</v>
      </c>
      <c r="H162" s="575">
        <v>167300</v>
      </c>
      <c r="I162" s="575">
        <v>308340</v>
      </c>
      <c r="J162" s="585">
        <v>4425.04</v>
      </c>
      <c r="K162" s="343">
        <v>5475.43</v>
      </c>
      <c r="L162" s="343">
        <v>6854.78</v>
      </c>
      <c r="M162" s="343">
        <v>8219.68</v>
      </c>
      <c r="N162" s="343">
        <v>9161.7000000000007</v>
      </c>
      <c r="O162" s="343">
        <v>10888.44</v>
      </c>
      <c r="P162" s="343">
        <v>801.66</v>
      </c>
      <c r="Q162" s="738">
        <v>11690.1</v>
      </c>
      <c r="R162" s="570">
        <v>1230.1500000000001</v>
      </c>
      <c r="S162" s="620"/>
    </row>
    <row r="163" spans="1:19">
      <c r="A163" s="514"/>
      <c r="B163" s="256" t="s">
        <v>69</v>
      </c>
      <c r="C163" s="241"/>
      <c r="D163" s="257"/>
      <c r="E163" s="353"/>
      <c r="F163" s="205"/>
      <c r="G163" s="578"/>
      <c r="H163" s="575"/>
      <c r="I163" s="575"/>
      <c r="J163" s="575"/>
      <c r="K163" s="222"/>
      <c r="L163" s="353" t="s">
        <v>815</v>
      </c>
      <c r="M163" s="353"/>
      <c r="N163" s="222"/>
      <c r="O163" s="222" t="s">
        <v>920</v>
      </c>
      <c r="P163" s="222" t="s">
        <v>1005</v>
      </c>
      <c r="Q163" s="762" t="s">
        <v>1005</v>
      </c>
      <c r="R163" s="570" t="s">
        <v>921</v>
      </c>
    </row>
    <row r="164" spans="1:19" ht="15.75">
      <c r="A164" s="519"/>
      <c r="B164" s="258" t="s">
        <v>742</v>
      </c>
      <c r="C164" s="349"/>
      <c r="D164" s="337">
        <f>SUM(D130:D163)</f>
        <v>3757.5</v>
      </c>
      <c r="E164" s="636"/>
      <c r="F164" s="205"/>
      <c r="G164" s="574"/>
      <c r="H164" s="574"/>
      <c r="I164" s="574"/>
      <c r="J164" s="575"/>
      <c r="K164" s="222"/>
      <c r="L164" s="222"/>
      <c r="N164" s="621"/>
      <c r="O164" s="621"/>
      <c r="P164" s="541"/>
      <c r="R164" s="612"/>
    </row>
    <row r="165" spans="1:19">
      <c r="A165" s="622"/>
      <c r="B165" s="623" t="s">
        <v>46</v>
      </c>
      <c r="C165" s="624"/>
      <c r="D165" s="624"/>
      <c r="E165" s="624"/>
      <c r="F165" s="625"/>
      <c r="G165" s="626"/>
      <c r="H165" s="626"/>
      <c r="I165" s="626"/>
      <c r="J165" s="626"/>
      <c r="K165" s="624"/>
      <c r="L165" s="624"/>
      <c r="M165" s="624"/>
      <c r="N165" s="624"/>
      <c r="O165" s="624"/>
      <c r="P165" s="624"/>
      <c r="R165" s="627"/>
    </row>
    <row r="166" spans="1:19" ht="15" customHeight="1">
      <c r="A166" s="514">
        <v>29</v>
      </c>
      <c r="B166" s="237" t="s">
        <v>204</v>
      </c>
      <c r="C166" s="653" t="s">
        <v>806</v>
      </c>
      <c r="D166" s="222">
        <v>850</v>
      </c>
      <c r="E166" s="200">
        <v>5517.02</v>
      </c>
      <c r="F166" s="200" t="s">
        <v>1003</v>
      </c>
      <c r="G166" s="605"/>
      <c r="H166" s="628"/>
      <c r="I166" s="628"/>
      <c r="J166" s="628"/>
      <c r="K166" s="343">
        <v>124.12</v>
      </c>
      <c r="L166" s="343">
        <v>373.8</v>
      </c>
      <c r="M166" s="222"/>
      <c r="N166" s="237"/>
      <c r="O166" s="343">
        <v>1451</v>
      </c>
      <c r="P166" s="652"/>
      <c r="Q166" s="763"/>
    </row>
    <row r="167" spans="1:19">
      <c r="A167" s="514"/>
      <c r="B167" s="237" t="s">
        <v>27</v>
      </c>
      <c r="C167" s="653"/>
      <c r="D167" s="237"/>
      <c r="E167" s="237"/>
      <c r="F167" s="205" t="s">
        <v>1004</v>
      </c>
      <c r="G167" s="605"/>
      <c r="H167" s="628"/>
      <c r="I167" s="628"/>
      <c r="J167" s="628"/>
      <c r="K167" s="237"/>
      <c r="L167" s="237"/>
      <c r="M167" s="237"/>
      <c r="N167" s="237"/>
      <c r="O167" s="237"/>
      <c r="P167" s="652"/>
    </row>
    <row r="168" spans="1:19">
      <c r="A168" s="514">
        <v>30</v>
      </c>
      <c r="B168" s="237" t="s">
        <v>145</v>
      </c>
      <c r="C168" s="222" t="s">
        <v>146</v>
      </c>
      <c r="D168" s="222">
        <v>100</v>
      </c>
      <c r="E168" s="343">
        <v>586</v>
      </c>
      <c r="F168" s="343">
        <v>586</v>
      </c>
      <c r="G168" s="575">
        <v>9959</v>
      </c>
      <c r="H168" s="575">
        <v>17105</v>
      </c>
      <c r="I168" s="575">
        <v>21305</v>
      </c>
      <c r="J168" s="575"/>
      <c r="K168" s="222"/>
      <c r="L168" s="222"/>
      <c r="M168" s="222"/>
      <c r="N168" s="353"/>
      <c r="P168" s="652"/>
    </row>
    <row r="169" spans="1:19">
      <c r="A169" s="514"/>
      <c r="B169" s="237" t="s">
        <v>23</v>
      </c>
      <c r="C169" s="222"/>
      <c r="D169" s="222"/>
      <c r="E169" s="353" t="s">
        <v>807</v>
      </c>
      <c r="F169" s="353" t="s">
        <v>807</v>
      </c>
      <c r="G169" s="574"/>
      <c r="H169" s="575"/>
      <c r="I169" s="574"/>
      <c r="J169" s="575"/>
      <c r="K169" s="222"/>
      <c r="L169" s="222"/>
      <c r="M169" s="222"/>
      <c r="N169" s="222"/>
      <c r="O169" s="222"/>
      <c r="P169" s="652"/>
    </row>
    <row r="170" spans="1:19">
      <c r="A170" s="514">
        <v>31</v>
      </c>
      <c r="B170" s="247" t="s">
        <v>148</v>
      </c>
      <c r="C170" s="343" t="s">
        <v>146</v>
      </c>
      <c r="D170" s="212">
        <v>100</v>
      </c>
      <c r="E170" s="343">
        <v>543.15</v>
      </c>
      <c r="F170" s="343">
        <v>543.15</v>
      </c>
      <c r="G170" s="584" t="s">
        <v>120</v>
      </c>
      <c r="H170" s="629">
        <v>2340</v>
      </c>
      <c r="I170" s="617">
        <v>3460</v>
      </c>
      <c r="J170" s="585">
        <v>118</v>
      </c>
      <c r="K170" s="343">
        <v>226</v>
      </c>
      <c r="L170" s="343">
        <v>250.89</v>
      </c>
      <c r="M170" s="343">
        <v>279.89</v>
      </c>
      <c r="N170" s="350">
        <v>398.14</v>
      </c>
      <c r="O170" s="350"/>
      <c r="P170" s="652"/>
      <c r="Q170" s="652">
        <v>398.14</v>
      </c>
    </row>
    <row r="171" spans="1:19">
      <c r="A171" s="519"/>
      <c r="B171" s="247" t="s">
        <v>23</v>
      </c>
      <c r="C171" s="343"/>
      <c r="D171" s="351"/>
      <c r="E171" s="200" t="s">
        <v>808</v>
      </c>
      <c r="F171" s="200" t="s">
        <v>808</v>
      </c>
      <c r="G171" s="610"/>
      <c r="H171" s="610"/>
      <c r="I171" s="574"/>
      <c r="J171" s="611"/>
      <c r="K171" s="222"/>
      <c r="L171" s="222"/>
      <c r="M171" s="222" t="s">
        <v>809</v>
      </c>
      <c r="N171" s="343" t="s">
        <v>849</v>
      </c>
      <c r="O171" s="350"/>
      <c r="P171" s="652"/>
      <c r="Q171" s="536" t="s">
        <v>849</v>
      </c>
    </row>
    <row r="172" spans="1:19" s="225" customFormat="1">
      <c r="A172" s="514">
        <v>32</v>
      </c>
      <c r="B172" s="255" t="s">
        <v>895</v>
      </c>
      <c r="C172" s="761" t="s">
        <v>150</v>
      </c>
      <c r="D172" s="761">
        <v>44</v>
      </c>
      <c r="E172" s="343">
        <v>255</v>
      </c>
      <c r="F172" s="343">
        <v>255</v>
      </c>
      <c r="G172" s="761"/>
      <c r="H172" s="342"/>
      <c r="I172" s="761"/>
      <c r="J172" s="343">
        <v>35.26</v>
      </c>
      <c r="K172" s="343">
        <v>41.37</v>
      </c>
      <c r="L172" s="343">
        <v>179</v>
      </c>
      <c r="M172" s="222"/>
      <c r="N172" s="350"/>
      <c r="O172" s="352"/>
      <c r="P172" s="652"/>
      <c r="Q172" s="598">
        <v>179</v>
      </c>
      <c r="R172" s="602"/>
    </row>
    <row r="173" spans="1:19">
      <c r="A173" s="514"/>
      <c r="B173" s="251" t="s">
        <v>23</v>
      </c>
      <c r="C173" s="343"/>
      <c r="D173" s="351"/>
      <c r="E173" s="353" t="s">
        <v>807</v>
      </c>
      <c r="F173" s="353" t="s">
        <v>807</v>
      </c>
      <c r="G173" s="610"/>
      <c r="H173" s="610"/>
      <c r="I173" s="574"/>
      <c r="J173" s="611"/>
      <c r="K173" s="222"/>
      <c r="L173" s="222"/>
      <c r="M173" s="222"/>
      <c r="N173" s="342"/>
      <c r="O173" s="342"/>
      <c r="P173" s="652"/>
      <c r="Q173" s="222" t="s">
        <v>1010</v>
      </c>
    </row>
    <row r="174" spans="1:19">
      <c r="A174" s="514">
        <v>33</v>
      </c>
      <c r="B174" s="251" t="s">
        <v>371</v>
      </c>
      <c r="C174" s="343" t="s">
        <v>207</v>
      </c>
      <c r="D174" s="351">
        <v>180</v>
      </c>
      <c r="E174" s="350">
        <v>1696.93</v>
      </c>
      <c r="F174" s="200" t="s">
        <v>1018</v>
      </c>
      <c r="G174" s="610"/>
      <c r="H174" s="610"/>
      <c r="I174" s="574"/>
      <c r="J174" s="611"/>
      <c r="K174" s="222"/>
      <c r="L174" s="343">
        <v>112</v>
      </c>
      <c r="M174" s="343"/>
      <c r="N174" s="343">
        <v>323.27999999999997</v>
      </c>
      <c r="O174" s="343">
        <v>897</v>
      </c>
      <c r="P174" s="350">
        <v>256</v>
      </c>
      <c r="Q174" s="598">
        <v>1153</v>
      </c>
    </row>
    <row r="175" spans="1:19">
      <c r="B175" s="251" t="s">
        <v>23</v>
      </c>
      <c r="C175" s="343"/>
      <c r="D175" s="351"/>
      <c r="E175" s="353"/>
      <c r="F175" s="200"/>
      <c r="G175" s="610"/>
      <c r="H175" s="610"/>
      <c r="I175" s="574"/>
      <c r="J175" s="611"/>
      <c r="K175" s="222"/>
      <c r="L175" s="222"/>
      <c r="M175" s="222"/>
      <c r="N175" s="222" t="s">
        <v>690</v>
      </c>
      <c r="O175" s="222"/>
      <c r="P175" s="222" t="s">
        <v>1009</v>
      </c>
      <c r="Q175" s="222" t="s">
        <v>1009</v>
      </c>
    </row>
    <row r="176" spans="1:19">
      <c r="A176" s="514">
        <v>34</v>
      </c>
      <c r="B176" s="251" t="s">
        <v>209</v>
      </c>
      <c r="C176" s="343" t="s">
        <v>210</v>
      </c>
      <c r="D176" s="351">
        <v>36</v>
      </c>
      <c r="E176" s="350">
        <v>295.08999999999997</v>
      </c>
      <c r="F176" s="200" t="s">
        <v>954</v>
      </c>
      <c r="G176" s="610"/>
      <c r="H176" s="610"/>
      <c r="I176" s="574"/>
      <c r="J176" s="610">
        <v>8.0500000000000007</v>
      </c>
      <c r="K176" s="343">
        <v>45.94</v>
      </c>
      <c r="L176" s="342">
        <v>152.38999999999999</v>
      </c>
      <c r="M176" s="342">
        <v>194.66</v>
      </c>
      <c r="N176" s="342">
        <v>363.71</v>
      </c>
      <c r="O176" s="342">
        <v>509.46</v>
      </c>
      <c r="P176" s="350">
        <v>509.46</v>
      </c>
      <c r="Q176" s="652">
        <v>509.46</v>
      </c>
      <c r="R176" s="604">
        <v>106.61</v>
      </c>
    </row>
    <row r="177" spans="1:19">
      <c r="A177" s="514"/>
      <c r="B177" s="251" t="s">
        <v>23</v>
      </c>
      <c r="C177" s="343"/>
      <c r="D177" s="351"/>
      <c r="E177" s="353"/>
      <c r="F177" s="200"/>
      <c r="G177" s="610"/>
      <c r="H177" s="610"/>
      <c r="I177" s="574"/>
      <c r="J177" s="611"/>
      <c r="K177" s="222"/>
      <c r="L177" s="222"/>
      <c r="M177" s="222"/>
      <c r="N177" s="222"/>
      <c r="O177" s="222"/>
      <c r="P177" s="222" t="s">
        <v>920</v>
      </c>
      <c r="Q177" s="652" t="s">
        <v>920</v>
      </c>
      <c r="R177" s="570" t="s">
        <v>920</v>
      </c>
    </row>
    <row r="178" spans="1:19">
      <c r="A178" s="514">
        <v>35</v>
      </c>
      <c r="B178" s="247" t="s">
        <v>152</v>
      </c>
      <c r="C178" s="343" t="s">
        <v>153</v>
      </c>
      <c r="D178" s="212">
        <v>76</v>
      </c>
      <c r="E178" s="350">
        <v>520</v>
      </c>
      <c r="F178" s="350">
        <v>1225.53</v>
      </c>
      <c r="G178" s="584" t="s">
        <v>120</v>
      </c>
      <c r="H178" s="584" t="s">
        <v>120</v>
      </c>
      <c r="I178" s="574">
        <v>19112</v>
      </c>
      <c r="J178" s="584">
        <v>276.98</v>
      </c>
      <c r="K178" s="350">
        <v>364.98</v>
      </c>
      <c r="L178" s="350">
        <v>486.96</v>
      </c>
      <c r="M178" s="350">
        <v>518.24</v>
      </c>
      <c r="N178" s="350"/>
      <c r="O178" s="350">
        <v>818.49</v>
      </c>
      <c r="Q178" s="652">
        <v>854.33</v>
      </c>
    </row>
    <row r="179" spans="1:19">
      <c r="A179" s="514"/>
      <c r="B179" s="247" t="s">
        <v>81</v>
      </c>
      <c r="C179" s="342"/>
      <c r="D179" s="342"/>
      <c r="E179" s="213" t="s">
        <v>804</v>
      </c>
      <c r="F179" s="213"/>
      <c r="G179" s="585"/>
      <c r="H179" s="629"/>
      <c r="I179" s="574" t="s">
        <v>810</v>
      </c>
      <c r="J179" s="611"/>
      <c r="K179" s="222"/>
      <c r="L179" s="222"/>
      <c r="M179" s="222" t="s">
        <v>811</v>
      </c>
      <c r="N179" s="353"/>
      <c r="O179" s="350" t="s">
        <v>974</v>
      </c>
      <c r="Q179" s="652" t="s">
        <v>1009</v>
      </c>
    </row>
    <row r="180" spans="1:19" s="225" customFormat="1">
      <c r="A180" s="514">
        <v>36</v>
      </c>
      <c r="B180" s="245" t="s">
        <v>155</v>
      </c>
      <c r="C180" s="212" t="s">
        <v>156</v>
      </c>
      <c r="D180" s="212">
        <v>99</v>
      </c>
      <c r="E180" s="351">
        <v>666.47</v>
      </c>
      <c r="F180" s="351">
        <v>1577</v>
      </c>
      <c r="G180" s="213" t="s">
        <v>120</v>
      </c>
      <c r="H180" s="350" t="s">
        <v>120</v>
      </c>
      <c r="I180" s="212">
        <v>14507</v>
      </c>
      <c r="J180" s="350">
        <v>203.62</v>
      </c>
      <c r="K180" s="350">
        <v>351</v>
      </c>
      <c r="L180" s="350">
        <v>485.78</v>
      </c>
      <c r="M180" s="350">
        <v>635.13</v>
      </c>
      <c r="N180" s="350">
        <v>737.42</v>
      </c>
      <c r="O180" s="343">
        <v>848.53</v>
      </c>
      <c r="P180" s="350">
        <f>Q180-O180</f>
        <v>70.830000000000041</v>
      </c>
      <c r="Q180" s="652">
        <v>919.36</v>
      </c>
      <c r="R180" s="735">
        <v>111.11</v>
      </c>
    </row>
    <row r="181" spans="1:19">
      <c r="A181" s="514"/>
      <c r="B181" s="257" t="s">
        <v>81</v>
      </c>
      <c r="C181" s="212"/>
      <c r="D181" s="212"/>
      <c r="E181" s="213" t="s">
        <v>703</v>
      </c>
      <c r="F181" s="213"/>
      <c r="G181" s="572"/>
      <c r="H181" s="572"/>
      <c r="I181" s="572"/>
      <c r="J181" s="578"/>
      <c r="K181" s="213"/>
      <c r="L181" s="213"/>
      <c r="M181" s="222"/>
      <c r="N181" s="265"/>
      <c r="P181" s="222" t="s">
        <v>1009</v>
      </c>
      <c r="Q181" s="536" t="s">
        <v>1009</v>
      </c>
      <c r="R181" s="570" t="s">
        <v>920</v>
      </c>
    </row>
    <row r="182" spans="1:19" s="225" customFormat="1">
      <c r="A182" s="514">
        <v>37</v>
      </c>
      <c r="B182" s="241" t="s">
        <v>812</v>
      </c>
      <c r="C182" s="222" t="s">
        <v>493</v>
      </c>
      <c r="D182" s="222">
        <v>400</v>
      </c>
      <c r="E182" s="343">
        <v>1569.27</v>
      </c>
      <c r="F182" s="343">
        <v>6793</v>
      </c>
      <c r="G182" s="343">
        <v>1255.1300000000001</v>
      </c>
      <c r="H182" s="343">
        <v>1705.57</v>
      </c>
      <c r="I182" s="343">
        <v>2382</v>
      </c>
      <c r="J182" s="343">
        <v>2911.85</v>
      </c>
      <c r="K182" s="630">
        <v>2917.7</v>
      </c>
      <c r="L182" s="350"/>
      <c r="M182" s="350"/>
      <c r="N182" s="343">
        <v>3135</v>
      </c>
      <c r="P182" s="541"/>
      <c r="Q182" s="652"/>
      <c r="R182" s="631" t="s">
        <v>120</v>
      </c>
    </row>
    <row r="183" spans="1:19">
      <c r="A183" s="519"/>
      <c r="B183" s="241" t="s">
        <v>813</v>
      </c>
      <c r="C183" s="222"/>
      <c r="D183" s="222"/>
      <c r="E183" s="222" t="s">
        <v>814</v>
      </c>
      <c r="F183" s="205"/>
      <c r="G183" s="575"/>
      <c r="H183" s="575"/>
      <c r="I183" s="575"/>
      <c r="J183" s="575"/>
      <c r="K183" s="353"/>
      <c r="L183" s="353"/>
      <c r="M183" s="353"/>
      <c r="N183" s="222"/>
    </row>
    <row r="184" spans="1:19">
      <c r="A184" s="514">
        <v>38</v>
      </c>
      <c r="B184" s="256" t="s">
        <v>163</v>
      </c>
      <c r="C184" s="222" t="s">
        <v>164</v>
      </c>
      <c r="D184" s="222">
        <v>500</v>
      </c>
      <c r="E184" s="343">
        <v>3283.08</v>
      </c>
      <c r="F184" s="343">
        <v>7542</v>
      </c>
      <c r="G184" s="575">
        <v>53419</v>
      </c>
      <c r="H184" s="575">
        <v>72467</v>
      </c>
      <c r="I184" s="575">
        <v>76673</v>
      </c>
      <c r="J184" s="585">
        <v>1503.96</v>
      </c>
      <c r="K184" s="343">
        <v>2086.25</v>
      </c>
      <c r="L184" s="343">
        <v>2399.5</v>
      </c>
      <c r="M184" s="222"/>
      <c r="N184" s="343">
        <v>3052.22</v>
      </c>
      <c r="O184" s="343">
        <v>3396</v>
      </c>
      <c r="Q184" s="343">
        <v>225</v>
      </c>
      <c r="R184" s="570">
        <v>91.78</v>
      </c>
      <c r="S184" s="620"/>
    </row>
    <row r="185" spans="1:19">
      <c r="B185" s="256" t="s">
        <v>69</v>
      </c>
      <c r="C185" s="330"/>
      <c r="D185" s="330"/>
      <c r="E185" s="353"/>
      <c r="F185" s="205"/>
      <c r="G185" s="575"/>
      <c r="H185" s="575"/>
      <c r="I185" s="574" t="s">
        <v>816</v>
      </c>
      <c r="J185" s="575"/>
      <c r="K185" s="222"/>
      <c r="L185" s="353"/>
      <c r="M185" s="353"/>
      <c r="N185" s="222"/>
      <c r="O185" s="222" t="s">
        <v>920</v>
      </c>
      <c r="Q185" s="222" t="s">
        <v>1009</v>
      </c>
      <c r="R185" s="570" t="s">
        <v>820</v>
      </c>
    </row>
    <row r="186" spans="1:19">
      <c r="A186" s="514">
        <v>39</v>
      </c>
      <c r="B186" s="259" t="s">
        <v>166</v>
      </c>
      <c r="C186" s="214" t="s">
        <v>167</v>
      </c>
      <c r="D186" s="214">
        <v>120</v>
      </c>
      <c r="E186" s="343">
        <v>775.3</v>
      </c>
      <c r="F186" s="343">
        <v>1692.6</v>
      </c>
      <c r="G186" s="575">
        <v>561</v>
      </c>
      <c r="H186" s="575">
        <v>9809</v>
      </c>
      <c r="I186" s="575">
        <v>13829</v>
      </c>
      <c r="J186" s="585">
        <v>247.17</v>
      </c>
      <c r="K186" s="343">
        <v>376.36</v>
      </c>
      <c r="L186" s="343">
        <v>416.53</v>
      </c>
      <c r="M186" s="343">
        <v>563.20000000000005</v>
      </c>
      <c r="N186" s="343">
        <v>804.37</v>
      </c>
      <c r="O186" s="343">
        <v>816.76</v>
      </c>
      <c r="Q186" s="652">
        <v>816.76</v>
      </c>
      <c r="R186" s="632" t="s">
        <v>120</v>
      </c>
    </row>
    <row r="187" spans="1:19">
      <c r="A187" s="519"/>
      <c r="B187" s="250" t="s">
        <v>69</v>
      </c>
      <c r="C187" s="222"/>
      <c r="D187" s="222"/>
      <c r="E187" s="343"/>
      <c r="F187" s="200" t="s">
        <v>1019</v>
      </c>
      <c r="G187" s="575"/>
      <c r="H187" s="575"/>
      <c r="I187" s="575"/>
      <c r="J187" s="574"/>
      <c r="K187" s="353"/>
      <c r="L187" s="353"/>
      <c r="M187" s="222" t="s">
        <v>768</v>
      </c>
      <c r="N187" s="222" t="s">
        <v>779</v>
      </c>
      <c r="O187" s="222" t="s">
        <v>946</v>
      </c>
      <c r="Q187" s="652" t="s">
        <v>946</v>
      </c>
    </row>
    <row r="188" spans="1:19">
      <c r="A188" s="514">
        <v>40</v>
      </c>
      <c r="B188" s="253" t="s">
        <v>171</v>
      </c>
      <c r="C188" s="215" t="s">
        <v>850</v>
      </c>
      <c r="D188" s="214">
        <v>51</v>
      </c>
      <c r="E188" s="343">
        <v>408.5</v>
      </c>
      <c r="F188" s="343">
        <v>690.3</v>
      </c>
      <c r="G188" s="614"/>
      <c r="H188" s="590"/>
      <c r="I188" s="590"/>
      <c r="J188" s="608"/>
      <c r="K188" s="598">
        <v>160.9</v>
      </c>
      <c r="L188" s="598">
        <v>162.4</v>
      </c>
      <c r="M188" s="598"/>
      <c r="N188" s="598">
        <v>237.1</v>
      </c>
      <c r="O188" s="343">
        <v>276.7</v>
      </c>
      <c r="Q188" s="343">
        <v>276.7</v>
      </c>
      <c r="R188" s="609">
        <v>39.6</v>
      </c>
    </row>
    <row r="189" spans="1:19">
      <c r="B189" s="249" t="s">
        <v>69</v>
      </c>
      <c r="C189" s="215"/>
      <c r="D189" s="215"/>
      <c r="E189" s="343"/>
      <c r="F189" s="343"/>
      <c r="G189" s="633"/>
      <c r="H189" s="634"/>
      <c r="I189" s="634"/>
      <c r="J189" s="608"/>
      <c r="K189" s="214"/>
      <c r="L189" s="222" t="s">
        <v>817</v>
      </c>
      <c r="N189" s="222" t="s">
        <v>955</v>
      </c>
      <c r="O189" s="222" t="s">
        <v>849</v>
      </c>
      <c r="Q189" s="222" t="s">
        <v>849</v>
      </c>
      <c r="R189" s="570" t="s">
        <v>849</v>
      </c>
    </row>
    <row r="190" spans="1:19">
      <c r="A190" s="514">
        <v>41</v>
      </c>
      <c r="B190" s="249" t="s">
        <v>212</v>
      </c>
      <c r="C190" s="215" t="s">
        <v>213</v>
      </c>
      <c r="D190" s="214">
        <v>97</v>
      </c>
      <c r="E190" s="343">
        <v>465.95</v>
      </c>
      <c r="F190" s="343">
        <v>465.95</v>
      </c>
      <c r="G190" s="633"/>
      <c r="H190" s="634"/>
      <c r="I190" s="634"/>
      <c r="J190" s="585">
        <v>29.75</v>
      </c>
      <c r="K190" s="598">
        <v>103.92</v>
      </c>
      <c r="L190" s="214"/>
      <c r="M190" s="214"/>
      <c r="N190" s="215"/>
      <c r="O190" s="215">
        <v>815</v>
      </c>
      <c r="R190" s="632"/>
    </row>
    <row r="191" spans="1:19">
      <c r="B191" s="249" t="s">
        <v>69</v>
      </c>
      <c r="C191" s="215"/>
      <c r="D191" s="214"/>
      <c r="E191" s="343"/>
      <c r="F191" s="343"/>
      <c r="G191" s="633"/>
      <c r="H191" s="634"/>
      <c r="I191" s="634"/>
      <c r="J191" s="585"/>
      <c r="K191" s="214" t="s">
        <v>983</v>
      </c>
      <c r="L191" s="214"/>
      <c r="M191" s="214"/>
      <c r="N191" s="215"/>
      <c r="O191" s="215" t="s">
        <v>984</v>
      </c>
    </row>
    <row r="192" spans="1:19">
      <c r="A192" s="514">
        <v>42</v>
      </c>
      <c r="B192" s="249" t="s">
        <v>215</v>
      </c>
      <c r="C192" s="215" t="s">
        <v>169</v>
      </c>
      <c r="D192" s="214">
        <v>96</v>
      </c>
      <c r="E192" s="343">
        <v>639.57000000000005</v>
      </c>
      <c r="F192" s="343">
        <v>1140</v>
      </c>
      <c r="G192" s="600">
        <v>175</v>
      </c>
      <c r="H192" s="601">
        <v>1123</v>
      </c>
      <c r="I192" s="601">
        <v>2961</v>
      </c>
      <c r="J192" s="585">
        <v>52.43</v>
      </c>
      <c r="K192" s="343">
        <v>99.38</v>
      </c>
      <c r="L192" s="214"/>
      <c r="M192" s="214"/>
      <c r="N192" s="215"/>
      <c r="O192" s="343">
        <v>1074</v>
      </c>
      <c r="P192" s="540">
        <v>66</v>
      </c>
      <c r="Q192" s="738">
        <v>1140</v>
      </c>
      <c r="R192" s="632"/>
      <c r="S192" s="620"/>
    </row>
    <row r="193" spans="1:168">
      <c r="B193" s="249" t="s">
        <v>69</v>
      </c>
      <c r="C193" s="215"/>
      <c r="D193" s="214"/>
      <c r="E193" s="343"/>
      <c r="F193" s="343"/>
      <c r="G193" s="633"/>
      <c r="H193" s="634"/>
      <c r="I193" s="634"/>
      <c r="J193" s="608"/>
      <c r="K193" s="214" t="s">
        <v>818</v>
      </c>
      <c r="L193" s="260"/>
      <c r="M193" s="260"/>
      <c r="N193" s="215"/>
      <c r="O193" s="353"/>
      <c r="Q193" s="262" t="s">
        <v>1052</v>
      </c>
    </row>
    <row r="194" spans="1:168">
      <c r="A194" s="514">
        <v>43</v>
      </c>
      <c r="B194" s="249" t="s">
        <v>396</v>
      </c>
      <c r="C194" s="215" t="s">
        <v>218</v>
      </c>
      <c r="D194" s="214">
        <v>66</v>
      </c>
      <c r="E194" s="343">
        <v>496.44</v>
      </c>
      <c r="F194" s="343">
        <v>496.44</v>
      </c>
      <c r="G194" s="633"/>
      <c r="H194" s="634"/>
      <c r="I194" s="634"/>
      <c r="J194" s="608"/>
      <c r="K194" s="214"/>
      <c r="L194" s="214"/>
      <c r="M194" s="214"/>
      <c r="N194" s="215"/>
      <c r="O194" s="343"/>
      <c r="R194" s="632"/>
    </row>
    <row r="195" spans="1:168">
      <c r="A195" s="514"/>
      <c r="B195" s="249" t="s">
        <v>69</v>
      </c>
      <c r="C195" s="215"/>
      <c r="D195" s="214"/>
      <c r="E195" s="215"/>
      <c r="F195" s="343"/>
      <c r="G195" s="633"/>
      <c r="H195" s="634"/>
      <c r="I195" s="634"/>
      <c r="J195" s="608"/>
      <c r="K195" s="214"/>
      <c r="L195" s="214"/>
      <c r="M195" s="214"/>
      <c r="N195" s="353"/>
      <c r="O195" s="353"/>
    </row>
    <row r="196" spans="1:168">
      <c r="A196" s="514">
        <v>44</v>
      </c>
      <c r="B196" s="249" t="s">
        <v>220</v>
      </c>
      <c r="C196" s="215" t="s">
        <v>169</v>
      </c>
      <c r="D196" s="214">
        <v>96</v>
      </c>
      <c r="E196" s="343">
        <v>491.32</v>
      </c>
      <c r="F196" s="343">
        <v>491.32</v>
      </c>
      <c r="G196" s="633"/>
      <c r="H196" s="634"/>
      <c r="I196" s="634"/>
      <c r="J196" s="608"/>
      <c r="K196" s="214"/>
      <c r="L196" s="214"/>
      <c r="M196" s="214"/>
      <c r="N196" s="353"/>
      <c r="O196" s="353"/>
      <c r="Q196" s="541">
        <v>94.24</v>
      </c>
      <c r="R196" s="632" t="s">
        <v>120</v>
      </c>
    </row>
    <row r="197" spans="1:168">
      <c r="A197" s="199"/>
      <c r="B197" s="249" t="s">
        <v>69</v>
      </c>
      <c r="C197" s="215"/>
      <c r="D197" s="215"/>
      <c r="E197" s="215"/>
      <c r="F197" s="343"/>
      <c r="G197" s="633"/>
      <c r="H197" s="634"/>
      <c r="I197" s="634"/>
      <c r="J197" s="608"/>
      <c r="K197" s="214"/>
      <c r="L197" s="214"/>
      <c r="M197" s="214"/>
      <c r="N197" s="353"/>
      <c r="O197" s="353"/>
      <c r="Q197" s="764" t="s">
        <v>818</v>
      </c>
    </row>
    <row r="198" spans="1:168">
      <c r="A198" s="514">
        <v>45</v>
      </c>
      <c r="B198" s="249" t="s">
        <v>222</v>
      </c>
      <c r="C198" s="215" t="s">
        <v>223</v>
      </c>
      <c r="D198" s="214">
        <v>300</v>
      </c>
      <c r="E198" s="343">
        <v>1833.05</v>
      </c>
      <c r="F198" s="343">
        <v>2021.9</v>
      </c>
      <c r="G198" s="600">
        <v>1578</v>
      </c>
      <c r="H198" s="601">
        <v>2808</v>
      </c>
      <c r="I198" s="601">
        <v>5367</v>
      </c>
      <c r="J198" s="585">
        <v>91.67</v>
      </c>
      <c r="K198" s="343">
        <v>104.62</v>
      </c>
      <c r="L198" s="343">
        <v>117.31</v>
      </c>
      <c r="M198" s="343">
        <v>127.4</v>
      </c>
      <c r="N198" s="343">
        <v>141.35</v>
      </c>
      <c r="O198" s="343">
        <v>152.30000000000001</v>
      </c>
      <c r="P198" s="343">
        <v>4.2</v>
      </c>
      <c r="Q198" s="343">
        <v>156.5</v>
      </c>
      <c r="R198" s="604">
        <v>153</v>
      </c>
      <c r="S198" s="620"/>
    </row>
    <row r="199" spans="1:168">
      <c r="A199" s="514"/>
      <c r="B199" s="249" t="s">
        <v>69</v>
      </c>
      <c r="C199" s="215"/>
      <c r="D199" s="215"/>
      <c r="E199" s="343"/>
      <c r="F199" s="220"/>
      <c r="G199" s="633"/>
      <c r="H199" s="634"/>
      <c r="I199" s="634"/>
      <c r="J199" s="608"/>
      <c r="K199" s="214"/>
      <c r="L199" s="214"/>
      <c r="M199" s="214"/>
      <c r="N199" s="222"/>
      <c r="O199" s="343" t="s">
        <v>920</v>
      </c>
      <c r="P199" s="540" t="s">
        <v>1005</v>
      </c>
      <c r="Q199" s="541" t="s">
        <v>1007</v>
      </c>
      <c r="R199" s="570" t="s">
        <v>820</v>
      </c>
    </row>
    <row r="200" spans="1:168">
      <c r="A200" s="514">
        <v>46</v>
      </c>
      <c r="B200" s="249" t="s">
        <v>225</v>
      </c>
      <c r="C200" s="215" t="s">
        <v>227</v>
      </c>
      <c r="D200" s="214">
        <v>144</v>
      </c>
      <c r="E200" s="343">
        <v>1436.27</v>
      </c>
      <c r="F200" s="208">
        <v>1436.27</v>
      </c>
      <c r="G200" s="600"/>
      <c r="H200" s="601"/>
      <c r="I200" s="601"/>
      <c r="J200" s="608"/>
      <c r="K200" s="214"/>
      <c r="L200" s="343">
        <v>290.20999999999998</v>
      </c>
      <c r="M200" s="343">
        <v>426.87</v>
      </c>
      <c r="N200" s="343">
        <v>468.86</v>
      </c>
      <c r="O200" s="343">
        <v>521.21</v>
      </c>
      <c r="P200" s="541"/>
      <c r="R200" s="604">
        <v>54</v>
      </c>
    </row>
    <row r="201" spans="1:168" s="312" customFormat="1" ht="12" customHeight="1">
      <c r="A201" s="519"/>
      <c r="B201" s="249" t="s">
        <v>226</v>
      </c>
      <c r="C201" s="336"/>
      <c r="D201" s="215"/>
      <c r="E201" s="214"/>
      <c r="F201" s="214"/>
      <c r="G201" s="600"/>
      <c r="H201" s="601"/>
      <c r="I201" s="601"/>
      <c r="J201" s="608"/>
      <c r="K201" s="214"/>
      <c r="L201" s="214"/>
      <c r="M201" s="214"/>
      <c r="N201" s="222"/>
      <c r="O201" s="222"/>
      <c r="P201" s="541"/>
      <c r="Q201" s="652"/>
      <c r="R201" s="570"/>
      <c r="S201" s="199"/>
      <c r="T201" s="199"/>
      <c r="U201" s="199"/>
      <c r="V201" s="199"/>
      <c r="W201" s="199"/>
      <c r="X201" s="199"/>
      <c r="Y201" s="199"/>
      <c r="Z201" s="199"/>
      <c r="AA201" s="199"/>
      <c r="AB201" s="199"/>
      <c r="AC201" s="541"/>
      <c r="AD201" s="541"/>
      <c r="AE201" s="541"/>
      <c r="AF201" s="541"/>
      <c r="AG201" s="541"/>
      <c r="AH201" s="541"/>
      <c r="AI201" s="541"/>
      <c r="AJ201" s="541"/>
      <c r="AK201" s="541"/>
      <c r="AL201" s="541"/>
      <c r="AM201" s="541"/>
      <c r="AN201" s="541"/>
      <c r="AO201" s="541"/>
      <c r="AP201" s="541"/>
      <c r="AQ201" s="541"/>
      <c r="AR201" s="541"/>
      <c r="AS201" s="541"/>
      <c r="AT201" s="541"/>
      <c r="AU201" s="541"/>
      <c r="AV201" s="541"/>
      <c r="AW201" s="541"/>
      <c r="AX201" s="541"/>
      <c r="AY201" s="541"/>
      <c r="AZ201" s="541"/>
      <c r="BA201" s="541"/>
      <c r="BB201" s="541"/>
      <c r="BC201" s="541"/>
      <c r="BD201" s="541"/>
      <c r="BE201" s="541"/>
      <c r="BF201" s="541"/>
      <c r="BG201" s="541"/>
      <c r="BH201" s="541"/>
      <c r="BI201" s="541"/>
      <c r="BJ201" s="541"/>
      <c r="BK201" s="541"/>
      <c r="BL201" s="541"/>
      <c r="BM201" s="541"/>
      <c r="BN201" s="541"/>
      <c r="BO201" s="541"/>
      <c r="BP201" s="541"/>
      <c r="BQ201" s="541"/>
      <c r="BR201" s="541"/>
      <c r="BS201" s="541"/>
      <c r="BT201" s="541"/>
      <c r="BU201" s="541"/>
      <c r="BV201" s="541"/>
      <c r="BW201" s="541"/>
      <c r="BX201" s="541"/>
      <c r="BY201" s="541"/>
      <c r="BZ201" s="541"/>
      <c r="CA201" s="541"/>
      <c r="CB201" s="541"/>
      <c r="CC201" s="541"/>
      <c r="CD201" s="541"/>
      <c r="CE201" s="541"/>
      <c r="CF201" s="541"/>
      <c r="CG201" s="541"/>
      <c r="CH201" s="541"/>
      <c r="CI201" s="541"/>
      <c r="CJ201" s="541"/>
      <c r="CK201" s="541"/>
      <c r="CL201" s="541"/>
      <c r="CM201" s="541"/>
      <c r="CN201" s="541"/>
      <c r="CO201" s="541"/>
      <c r="CP201" s="541"/>
      <c r="CQ201" s="541"/>
      <c r="CR201" s="541"/>
      <c r="CS201" s="541"/>
      <c r="CT201" s="541"/>
      <c r="CU201" s="541"/>
      <c r="CV201" s="541"/>
      <c r="CW201" s="541"/>
      <c r="CX201" s="541"/>
      <c r="CY201" s="541"/>
      <c r="CZ201" s="541"/>
      <c r="DA201" s="541"/>
      <c r="DB201" s="541"/>
      <c r="DC201" s="541"/>
      <c r="DD201" s="541"/>
      <c r="DE201" s="541"/>
      <c r="DF201" s="541"/>
      <c r="DG201" s="541"/>
      <c r="DH201" s="541"/>
      <c r="DI201" s="541"/>
      <c r="DJ201" s="541"/>
      <c r="DK201" s="541"/>
      <c r="DL201" s="541"/>
      <c r="DM201" s="541"/>
      <c r="DN201" s="541"/>
      <c r="DO201" s="541"/>
      <c r="DP201" s="541"/>
      <c r="DQ201" s="541"/>
      <c r="DR201" s="541"/>
      <c r="DS201" s="541"/>
      <c r="DT201" s="541"/>
      <c r="DU201" s="541"/>
      <c r="DV201" s="541"/>
      <c r="DW201" s="541"/>
      <c r="DX201" s="541"/>
      <c r="DY201" s="541"/>
      <c r="DZ201" s="541"/>
      <c r="EA201" s="541"/>
      <c r="EB201" s="541"/>
      <c r="EC201" s="541"/>
      <c r="ED201" s="541"/>
      <c r="EE201" s="541"/>
      <c r="EF201" s="541"/>
      <c r="EG201" s="541"/>
      <c r="EH201" s="541"/>
      <c r="EI201" s="541"/>
      <c r="EJ201" s="541"/>
      <c r="EK201" s="541"/>
      <c r="EL201" s="541"/>
      <c r="EM201" s="541"/>
      <c r="EN201" s="541"/>
      <c r="EO201" s="541"/>
      <c r="EP201" s="541"/>
      <c r="EQ201" s="541"/>
      <c r="ER201" s="541"/>
      <c r="ES201" s="541"/>
      <c r="ET201" s="541"/>
      <c r="EU201" s="541"/>
      <c r="EV201" s="541"/>
      <c r="EW201" s="541"/>
      <c r="EX201" s="541"/>
      <c r="EY201" s="541"/>
      <c r="EZ201" s="541"/>
      <c r="FA201" s="541"/>
      <c r="FB201" s="541"/>
      <c r="FC201" s="541"/>
      <c r="FD201" s="541"/>
      <c r="FE201" s="541"/>
      <c r="FF201" s="541"/>
      <c r="FG201" s="541"/>
      <c r="FH201" s="541"/>
      <c r="FI201" s="541"/>
      <c r="FJ201" s="541"/>
      <c r="FK201" s="541"/>
      <c r="FL201" s="541"/>
    </row>
    <row r="202" spans="1:168" s="312" customFormat="1" ht="16.5">
      <c r="B202" s="646" t="s">
        <v>749</v>
      </c>
      <c r="C202" s="646"/>
      <c r="D202" s="332">
        <f>SUM(D166:D200)</f>
        <v>3355</v>
      </c>
      <c r="E202" s="215"/>
      <c r="F202" s="220"/>
      <c r="G202" s="633"/>
      <c r="H202" s="634"/>
      <c r="I202" s="634"/>
      <c r="J202" s="608"/>
      <c r="K202" s="214"/>
      <c r="L202" s="265"/>
      <c r="M202" s="265"/>
      <c r="N202" s="265"/>
      <c r="O202" s="265"/>
      <c r="P202" s="541"/>
      <c r="Q202" s="652"/>
      <c r="R202" s="570"/>
      <c r="S202" s="199"/>
      <c r="T202" s="199"/>
      <c r="U202" s="199"/>
      <c r="V202" s="199"/>
      <c r="W202" s="199"/>
      <c r="X202" s="199"/>
      <c r="Y202" s="199"/>
      <c r="Z202" s="199"/>
      <c r="AA202" s="199"/>
      <c r="AB202" s="199"/>
      <c r="AC202" s="541"/>
      <c r="AD202" s="541"/>
      <c r="AE202" s="541"/>
      <c r="AF202" s="541"/>
      <c r="AG202" s="541"/>
      <c r="AH202" s="541"/>
      <c r="AI202" s="541"/>
      <c r="AJ202" s="541"/>
      <c r="AK202" s="541"/>
      <c r="AL202" s="541"/>
      <c r="AM202" s="541"/>
      <c r="AN202" s="541"/>
      <c r="AO202" s="541"/>
      <c r="AP202" s="541"/>
      <c r="AQ202" s="541"/>
      <c r="AR202" s="541"/>
      <c r="AS202" s="541"/>
      <c r="AT202" s="541"/>
      <c r="AU202" s="541"/>
      <c r="AV202" s="541"/>
      <c r="AW202" s="541"/>
      <c r="AX202" s="541"/>
      <c r="AY202" s="541"/>
      <c r="AZ202" s="541"/>
      <c r="BA202" s="541"/>
      <c r="BB202" s="541"/>
      <c r="BC202" s="541"/>
      <c r="BD202" s="541"/>
      <c r="BE202" s="541"/>
      <c r="BF202" s="541"/>
      <c r="BG202" s="541"/>
      <c r="BH202" s="541"/>
      <c r="BI202" s="541"/>
      <c r="BJ202" s="541"/>
      <c r="BK202" s="541"/>
      <c r="BL202" s="541"/>
      <c r="BM202" s="541"/>
      <c r="BN202" s="541"/>
      <c r="BO202" s="541"/>
      <c r="BP202" s="541"/>
      <c r="BQ202" s="541"/>
      <c r="BR202" s="541"/>
      <c r="BS202" s="541"/>
      <c r="BT202" s="541"/>
      <c r="BU202" s="541"/>
      <c r="BV202" s="541"/>
      <c r="BW202" s="541"/>
      <c r="BX202" s="541"/>
      <c r="BY202" s="541"/>
      <c r="BZ202" s="541"/>
      <c r="CA202" s="541"/>
      <c r="CB202" s="541"/>
      <c r="CC202" s="541"/>
      <c r="CD202" s="541"/>
      <c r="CE202" s="541"/>
      <c r="CF202" s="541"/>
      <c r="CG202" s="541"/>
      <c r="CH202" s="541"/>
      <c r="CI202" s="541"/>
      <c r="CJ202" s="541"/>
      <c r="CK202" s="541"/>
      <c r="CL202" s="541"/>
      <c r="CM202" s="541"/>
      <c r="CN202" s="541"/>
      <c r="CO202" s="541"/>
      <c r="CP202" s="541"/>
      <c r="CQ202" s="541"/>
      <c r="CR202" s="541"/>
      <c r="CS202" s="541"/>
      <c r="CT202" s="541"/>
      <c r="CU202" s="541"/>
      <c r="CV202" s="541"/>
      <c r="CW202" s="541"/>
      <c r="CX202" s="541"/>
      <c r="CY202" s="541"/>
      <c r="CZ202" s="541"/>
      <c r="DA202" s="541"/>
      <c r="DB202" s="541"/>
      <c r="DC202" s="541"/>
      <c r="DD202" s="541"/>
      <c r="DE202" s="541"/>
      <c r="DF202" s="541"/>
      <c r="DG202" s="541"/>
      <c r="DH202" s="541"/>
      <c r="DI202" s="541"/>
      <c r="DJ202" s="541"/>
      <c r="DK202" s="541"/>
      <c r="DL202" s="541"/>
      <c r="DM202" s="541"/>
      <c r="DN202" s="541"/>
      <c r="DO202" s="541"/>
      <c r="DP202" s="541"/>
      <c r="DQ202" s="541"/>
      <c r="DR202" s="541"/>
      <c r="DS202" s="541"/>
      <c r="DT202" s="541"/>
      <c r="DU202" s="541"/>
      <c r="DV202" s="541"/>
      <c r="DW202" s="541"/>
      <c r="DX202" s="541"/>
      <c r="DY202" s="541"/>
      <c r="DZ202" s="541"/>
      <c r="EA202" s="541"/>
      <c r="EB202" s="541"/>
      <c r="EC202" s="541"/>
      <c r="ED202" s="541"/>
      <c r="EE202" s="541"/>
      <c r="EF202" s="541"/>
      <c r="EG202" s="541"/>
      <c r="EH202" s="541"/>
      <c r="EI202" s="541"/>
      <c r="EJ202" s="541"/>
      <c r="EK202" s="541"/>
      <c r="EL202" s="541"/>
      <c r="EM202" s="541"/>
      <c r="EN202" s="541"/>
      <c r="EO202" s="541"/>
      <c r="EP202" s="541"/>
      <c r="EQ202" s="541"/>
      <c r="ER202" s="541"/>
      <c r="ES202" s="541"/>
      <c r="ET202" s="541"/>
      <c r="EU202" s="541"/>
      <c r="EV202" s="541"/>
      <c r="EW202" s="541"/>
      <c r="EX202" s="541"/>
      <c r="EY202" s="541"/>
      <c r="EZ202" s="541"/>
      <c r="FA202" s="541"/>
      <c r="FB202" s="541"/>
      <c r="FC202" s="541"/>
      <c r="FD202" s="541"/>
      <c r="FE202" s="541"/>
      <c r="FF202" s="541"/>
      <c r="FG202" s="541"/>
      <c r="FH202" s="541"/>
      <c r="FI202" s="541"/>
      <c r="FJ202" s="541"/>
      <c r="FK202" s="541"/>
      <c r="FL202" s="541"/>
    </row>
    <row r="203" spans="1:168" s="312" customFormat="1" ht="15.75">
      <c r="A203" s="514"/>
      <c r="B203" s="647" t="s">
        <v>819</v>
      </c>
      <c r="C203" s="647"/>
      <c r="D203" s="744">
        <f>D127+D164+D202</f>
        <v>13267.5</v>
      </c>
      <c r="E203" s="353"/>
      <c r="F203" s="205"/>
      <c r="G203" s="574"/>
      <c r="H203" s="574"/>
      <c r="I203" s="574"/>
      <c r="J203" s="575"/>
      <c r="K203" s="222"/>
      <c r="L203" s="265"/>
      <c r="M203" s="265"/>
      <c r="N203" s="265"/>
      <c r="O203" s="265"/>
      <c r="P203" s="743"/>
      <c r="Q203" s="652"/>
      <c r="R203" s="570"/>
      <c r="S203" s="199"/>
      <c r="T203" s="199"/>
      <c r="U203" s="199"/>
      <c r="V203" s="199"/>
      <c r="W203" s="199"/>
      <c r="X203" s="199"/>
      <c r="Y203" s="199"/>
      <c r="Z203" s="199"/>
      <c r="AA203" s="199"/>
      <c r="AB203" s="199"/>
      <c r="AC203" s="541"/>
      <c r="AD203" s="541"/>
      <c r="AE203" s="541"/>
      <c r="AF203" s="541"/>
      <c r="AG203" s="541"/>
      <c r="AH203" s="541"/>
      <c r="AI203" s="541"/>
      <c r="AJ203" s="541"/>
      <c r="AK203" s="541"/>
      <c r="AL203" s="541"/>
      <c r="AM203" s="541"/>
      <c r="AN203" s="541"/>
      <c r="AO203" s="541"/>
      <c r="AP203" s="541"/>
      <c r="AQ203" s="541"/>
      <c r="AR203" s="541"/>
      <c r="AS203" s="541"/>
      <c r="AT203" s="541"/>
      <c r="AU203" s="541"/>
      <c r="AV203" s="541"/>
      <c r="AW203" s="541"/>
      <c r="AX203" s="541"/>
      <c r="AY203" s="541"/>
      <c r="AZ203" s="541"/>
      <c r="BA203" s="541"/>
      <c r="BB203" s="541"/>
      <c r="BC203" s="541"/>
      <c r="BD203" s="541"/>
      <c r="BE203" s="541"/>
      <c r="BF203" s="541"/>
      <c r="BG203" s="541"/>
      <c r="BH203" s="541"/>
      <c r="BI203" s="541"/>
      <c r="BJ203" s="541"/>
      <c r="BK203" s="541"/>
      <c r="BL203" s="541"/>
      <c r="BM203" s="541"/>
      <c r="BN203" s="541"/>
      <c r="BO203" s="541"/>
      <c r="BP203" s="541"/>
      <c r="BQ203" s="541"/>
      <c r="BR203" s="541"/>
      <c r="BS203" s="541"/>
      <c r="BT203" s="541"/>
      <c r="BU203" s="541"/>
      <c r="BV203" s="541"/>
      <c r="BW203" s="541"/>
      <c r="BX203" s="541"/>
      <c r="BY203" s="541"/>
      <c r="BZ203" s="541"/>
      <c r="CA203" s="541"/>
      <c r="CB203" s="541"/>
      <c r="CC203" s="541"/>
      <c r="CD203" s="541"/>
      <c r="CE203" s="541"/>
      <c r="CF203" s="541"/>
      <c r="CG203" s="541"/>
      <c r="CH203" s="541"/>
      <c r="CI203" s="541"/>
      <c r="CJ203" s="541"/>
      <c r="CK203" s="541"/>
      <c r="CL203" s="541"/>
      <c r="CM203" s="541"/>
      <c r="CN203" s="541"/>
      <c r="CO203" s="541"/>
      <c r="CP203" s="541"/>
      <c r="CQ203" s="541"/>
      <c r="CR203" s="541"/>
      <c r="CS203" s="541"/>
      <c r="CT203" s="541"/>
      <c r="CU203" s="541"/>
      <c r="CV203" s="541"/>
      <c r="CW203" s="541"/>
      <c r="CX203" s="541"/>
      <c r="CY203" s="541"/>
      <c r="CZ203" s="541"/>
      <c r="DA203" s="541"/>
      <c r="DB203" s="541"/>
      <c r="DC203" s="541"/>
      <c r="DD203" s="541"/>
      <c r="DE203" s="541"/>
      <c r="DF203" s="541"/>
      <c r="DG203" s="541"/>
      <c r="DH203" s="541"/>
      <c r="DI203" s="541"/>
      <c r="DJ203" s="541"/>
      <c r="DK203" s="541"/>
      <c r="DL203" s="541"/>
      <c r="DM203" s="541"/>
      <c r="DN203" s="541"/>
      <c r="DO203" s="541"/>
      <c r="DP203" s="541"/>
      <c r="DQ203" s="541"/>
      <c r="DR203" s="541"/>
      <c r="DS203" s="541"/>
      <c r="DT203" s="541"/>
      <c r="DU203" s="541"/>
      <c r="DV203" s="541"/>
      <c r="DW203" s="541"/>
      <c r="DX203" s="541"/>
      <c r="DY203" s="541"/>
      <c r="DZ203" s="541"/>
      <c r="EA203" s="541"/>
      <c r="EB203" s="541"/>
      <c r="EC203" s="541"/>
      <c r="ED203" s="541"/>
      <c r="EE203" s="541"/>
      <c r="EF203" s="541"/>
      <c r="EG203" s="541"/>
      <c r="EH203" s="541"/>
      <c r="EI203" s="541"/>
      <c r="EJ203" s="541"/>
      <c r="EK203" s="541"/>
      <c r="EL203" s="541"/>
      <c r="EM203" s="541"/>
      <c r="EN203" s="541"/>
      <c r="EO203" s="541"/>
      <c r="EP203" s="541"/>
      <c r="EQ203" s="541"/>
      <c r="ER203" s="541"/>
      <c r="ES203" s="541"/>
      <c r="ET203" s="541"/>
      <c r="EU203" s="541"/>
      <c r="EV203" s="541"/>
      <c r="EW203" s="541"/>
      <c r="EX203" s="541"/>
      <c r="EY203" s="541"/>
      <c r="EZ203" s="541"/>
      <c r="FA203" s="541"/>
      <c r="FB203" s="541"/>
      <c r="FC203" s="541"/>
      <c r="FD203" s="541"/>
      <c r="FE203" s="541"/>
      <c r="FF203" s="541"/>
      <c r="FG203" s="541"/>
      <c r="FH203" s="541"/>
      <c r="FI203" s="541"/>
      <c r="FJ203" s="541"/>
      <c r="FK203" s="541"/>
      <c r="FL203" s="541"/>
    </row>
    <row r="204" spans="1:168" s="312" customFormat="1" ht="15.75">
      <c r="A204" s="514"/>
      <c r="B204" s="647"/>
      <c r="C204" s="647"/>
      <c r="D204" s="742"/>
      <c r="E204" s="353"/>
      <c r="F204" s="205"/>
      <c r="G204" s="574"/>
      <c r="H204" s="574"/>
      <c r="I204" s="574"/>
      <c r="J204" s="575"/>
      <c r="K204" s="222"/>
      <c r="L204" s="265"/>
      <c r="M204" s="265"/>
      <c r="N204" s="265"/>
      <c r="O204" s="265"/>
      <c r="P204" s="743"/>
      <c r="Q204" s="652"/>
      <c r="R204" s="570"/>
      <c r="S204" s="199"/>
      <c r="T204" s="199"/>
      <c r="U204" s="199"/>
      <c r="V204" s="199"/>
      <c r="W204" s="199"/>
      <c r="X204" s="199"/>
      <c r="Y204" s="199"/>
      <c r="Z204" s="199"/>
      <c r="AA204" s="199"/>
      <c r="AB204" s="199"/>
      <c r="AC204" s="541"/>
      <c r="AD204" s="541"/>
      <c r="AE204" s="541"/>
      <c r="AF204" s="541"/>
      <c r="AG204" s="541"/>
      <c r="AH204" s="541"/>
      <c r="AI204" s="541"/>
      <c r="AJ204" s="541"/>
      <c r="AK204" s="541"/>
      <c r="AL204" s="541"/>
      <c r="AM204" s="541"/>
      <c r="AN204" s="541"/>
      <c r="AO204" s="541"/>
      <c r="AP204" s="541"/>
      <c r="AQ204" s="541"/>
      <c r="AR204" s="541"/>
      <c r="AS204" s="541"/>
      <c r="AT204" s="541"/>
      <c r="AU204" s="541"/>
      <c r="AV204" s="541"/>
      <c r="AW204" s="541"/>
      <c r="AX204" s="541"/>
      <c r="AY204" s="541"/>
      <c r="AZ204" s="541"/>
      <c r="BA204" s="541"/>
      <c r="BB204" s="541"/>
      <c r="BC204" s="541"/>
      <c r="BD204" s="541"/>
      <c r="BE204" s="541"/>
      <c r="BF204" s="541"/>
      <c r="BG204" s="541"/>
      <c r="BH204" s="541"/>
      <c r="BI204" s="541"/>
      <c r="BJ204" s="541"/>
      <c r="BK204" s="541"/>
      <c r="BL204" s="541"/>
      <c r="BM204" s="541"/>
      <c r="BN204" s="541"/>
      <c r="BO204" s="541"/>
      <c r="BP204" s="541"/>
      <c r="BQ204" s="541"/>
      <c r="BR204" s="541"/>
      <c r="BS204" s="541"/>
      <c r="BT204" s="541"/>
      <c r="BU204" s="541"/>
      <c r="BV204" s="541"/>
      <c r="BW204" s="541"/>
      <c r="BX204" s="541"/>
      <c r="BY204" s="541"/>
      <c r="BZ204" s="541"/>
      <c r="CA204" s="541"/>
      <c r="CB204" s="541"/>
      <c r="CC204" s="541"/>
      <c r="CD204" s="541"/>
      <c r="CE204" s="541"/>
      <c r="CF204" s="541"/>
      <c r="CG204" s="541"/>
      <c r="CH204" s="541"/>
      <c r="CI204" s="541"/>
      <c r="CJ204" s="541"/>
      <c r="CK204" s="541"/>
      <c r="CL204" s="541"/>
      <c r="CM204" s="541"/>
      <c r="CN204" s="541"/>
      <c r="CO204" s="541"/>
      <c r="CP204" s="541"/>
      <c r="CQ204" s="541"/>
      <c r="CR204" s="541"/>
      <c r="CS204" s="541"/>
      <c r="CT204" s="541"/>
      <c r="CU204" s="541"/>
      <c r="CV204" s="541"/>
      <c r="CW204" s="541"/>
      <c r="CX204" s="541"/>
      <c r="CY204" s="541"/>
      <c r="CZ204" s="541"/>
      <c r="DA204" s="541"/>
      <c r="DB204" s="541"/>
      <c r="DC204" s="541"/>
      <c r="DD204" s="541"/>
      <c r="DE204" s="541"/>
      <c r="DF204" s="541"/>
      <c r="DG204" s="541"/>
      <c r="DH204" s="541"/>
      <c r="DI204" s="541"/>
      <c r="DJ204" s="541"/>
      <c r="DK204" s="541"/>
      <c r="DL204" s="541"/>
      <c r="DM204" s="541"/>
      <c r="DN204" s="541"/>
      <c r="DO204" s="541"/>
      <c r="DP204" s="541"/>
      <c r="DQ204" s="541"/>
      <c r="DR204" s="541"/>
      <c r="DS204" s="541"/>
      <c r="DT204" s="541"/>
      <c r="DU204" s="541"/>
      <c r="DV204" s="541"/>
      <c r="DW204" s="541"/>
      <c r="DX204" s="541"/>
      <c r="DY204" s="541"/>
      <c r="DZ204" s="541"/>
      <c r="EA204" s="541"/>
      <c r="EB204" s="541"/>
      <c r="EC204" s="541"/>
      <c r="ED204" s="541"/>
      <c r="EE204" s="541"/>
      <c r="EF204" s="541"/>
      <c r="EG204" s="541"/>
      <c r="EH204" s="541"/>
      <c r="EI204" s="541"/>
      <c r="EJ204" s="541"/>
      <c r="EK204" s="541"/>
      <c r="EL204" s="541"/>
      <c r="EM204" s="541"/>
      <c r="EN204" s="541"/>
      <c r="EO204" s="541"/>
      <c r="EP204" s="541"/>
      <c r="EQ204" s="541"/>
      <c r="ER204" s="541"/>
      <c r="ES204" s="541"/>
      <c r="ET204" s="541"/>
      <c r="EU204" s="541"/>
      <c r="EV204" s="541"/>
      <c r="EW204" s="541"/>
      <c r="EX204" s="541"/>
      <c r="EY204" s="541"/>
      <c r="EZ204" s="541"/>
      <c r="FA204" s="541"/>
      <c r="FB204" s="541"/>
      <c r="FC204" s="541"/>
      <c r="FD204" s="541"/>
      <c r="FE204" s="541"/>
      <c r="FF204" s="541"/>
      <c r="FG204" s="541"/>
      <c r="FH204" s="541"/>
      <c r="FI204" s="541"/>
      <c r="FJ204" s="541"/>
      <c r="FK204" s="541"/>
      <c r="FL204" s="541"/>
    </row>
    <row r="205" spans="1:168" s="312" customFormat="1" ht="47.25" customHeight="1">
      <c r="A205" s="824" t="s">
        <v>1058</v>
      </c>
      <c r="B205" s="824"/>
      <c r="C205" s="824"/>
      <c r="D205" s="824"/>
      <c r="E205" s="824"/>
      <c r="F205" s="824"/>
      <c r="G205" s="824"/>
      <c r="H205" s="824"/>
      <c r="I205" s="824"/>
      <c r="J205" s="824"/>
      <c r="K205" s="824"/>
      <c r="L205" s="824"/>
      <c r="M205" s="824"/>
      <c r="N205" s="824"/>
      <c r="O205" s="824"/>
      <c r="P205" s="824"/>
      <c r="Q205" s="824"/>
      <c r="R205" s="570"/>
      <c r="S205" s="199"/>
      <c r="T205" s="199"/>
      <c r="U205" s="199"/>
      <c r="V205" s="199"/>
      <c r="W205" s="199"/>
      <c r="X205" s="199"/>
      <c r="Y205" s="199"/>
      <c r="Z205" s="199"/>
      <c r="AA205" s="199"/>
      <c r="AB205" s="199"/>
      <c r="AC205" s="541"/>
      <c r="AD205" s="541"/>
      <c r="AE205" s="541"/>
      <c r="AF205" s="541"/>
      <c r="AG205" s="541"/>
      <c r="AH205" s="541"/>
      <c r="AI205" s="541"/>
      <c r="AJ205" s="541"/>
      <c r="AK205" s="541"/>
      <c r="AL205" s="541"/>
      <c r="AM205" s="541"/>
      <c r="AN205" s="541"/>
      <c r="AO205" s="541"/>
      <c r="AP205" s="541"/>
      <c r="AQ205" s="541"/>
      <c r="AR205" s="541"/>
      <c r="AS205" s="541"/>
      <c r="AT205" s="541"/>
      <c r="AU205" s="541"/>
      <c r="AV205" s="541"/>
      <c r="AW205" s="541"/>
      <c r="AX205" s="541"/>
      <c r="AY205" s="541"/>
      <c r="AZ205" s="541"/>
      <c r="BA205" s="541"/>
      <c r="BB205" s="541"/>
      <c r="BC205" s="541"/>
      <c r="BD205" s="541"/>
      <c r="BE205" s="541"/>
      <c r="BF205" s="541"/>
      <c r="BG205" s="541"/>
      <c r="BH205" s="541"/>
      <c r="BI205" s="541"/>
      <c r="BJ205" s="541"/>
      <c r="BK205" s="541"/>
      <c r="BL205" s="541"/>
      <c r="BM205" s="541"/>
      <c r="BN205" s="541"/>
      <c r="BO205" s="541"/>
      <c r="BP205" s="541"/>
      <c r="BQ205" s="541"/>
      <c r="BR205" s="541"/>
      <c r="BS205" s="541"/>
      <c r="BT205" s="541"/>
      <c r="BU205" s="541"/>
      <c r="BV205" s="541"/>
      <c r="BW205" s="541"/>
      <c r="BX205" s="541"/>
      <c r="BY205" s="541"/>
      <c r="BZ205" s="541"/>
      <c r="CA205" s="541"/>
      <c r="CB205" s="541"/>
      <c r="CC205" s="541"/>
      <c r="CD205" s="541"/>
      <c r="CE205" s="541"/>
      <c r="CF205" s="541"/>
      <c r="CG205" s="541"/>
      <c r="CH205" s="541"/>
      <c r="CI205" s="541"/>
      <c r="CJ205" s="541"/>
      <c r="CK205" s="541"/>
      <c r="CL205" s="541"/>
      <c r="CM205" s="541"/>
      <c r="CN205" s="541"/>
      <c r="CO205" s="541"/>
      <c r="CP205" s="541"/>
      <c r="CQ205" s="541"/>
      <c r="CR205" s="541"/>
      <c r="CS205" s="541"/>
      <c r="CT205" s="541"/>
      <c r="CU205" s="541"/>
      <c r="CV205" s="541"/>
      <c r="CW205" s="541"/>
      <c r="CX205" s="541"/>
      <c r="CY205" s="541"/>
      <c r="CZ205" s="541"/>
      <c r="DA205" s="541"/>
      <c r="DB205" s="541"/>
      <c r="DC205" s="541"/>
      <c r="DD205" s="541"/>
      <c r="DE205" s="541"/>
      <c r="DF205" s="541"/>
      <c r="DG205" s="541"/>
      <c r="DH205" s="541"/>
      <c r="DI205" s="541"/>
      <c r="DJ205" s="541"/>
      <c r="DK205" s="541"/>
      <c r="DL205" s="541"/>
      <c r="DM205" s="541"/>
      <c r="DN205" s="541"/>
      <c r="DO205" s="541"/>
      <c r="DP205" s="541"/>
      <c r="DQ205" s="541"/>
      <c r="DR205" s="541"/>
      <c r="DS205" s="541"/>
      <c r="DT205" s="541"/>
      <c r="DU205" s="541"/>
      <c r="DV205" s="541"/>
      <c r="DW205" s="541"/>
      <c r="DX205" s="541"/>
      <c r="DY205" s="541"/>
      <c r="DZ205" s="541"/>
      <c r="EA205" s="541"/>
      <c r="EB205" s="541"/>
      <c r="EC205" s="541"/>
      <c r="ED205" s="541"/>
      <c r="EE205" s="541"/>
      <c r="EF205" s="541"/>
      <c r="EG205" s="541"/>
      <c r="EH205" s="541"/>
      <c r="EI205" s="541"/>
      <c r="EJ205" s="541"/>
      <c r="EK205" s="541"/>
      <c r="EL205" s="541"/>
      <c r="EM205" s="541"/>
      <c r="EN205" s="541"/>
      <c r="EO205" s="541"/>
      <c r="EP205" s="541"/>
      <c r="EQ205" s="541"/>
      <c r="ER205" s="541"/>
      <c r="ES205" s="541"/>
      <c r="ET205" s="541"/>
      <c r="EU205" s="541"/>
      <c r="EV205" s="541"/>
      <c r="EW205" s="541"/>
      <c r="EX205" s="541"/>
      <c r="EY205" s="541"/>
      <c r="EZ205" s="541"/>
      <c r="FA205" s="541"/>
      <c r="FB205" s="541"/>
      <c r="FC205" s="541"/>
      <c r="FD205" s="541"/>
      <c r="FE205" s="541"/>
      <c r="FF205" s="541"/>
      <c r="FG205" s="541"/>
      <c r="FH205" s="541"/>
      <c r="FI205" s="541"/>
      <c r="FJ205" s="541"/>
      <c r="FK205" s="541"/>
      <c r="FL205" s="541"/>
    </row>
    <row r="206" spans="1:168" s="312" customFormat="1" ht="19.5" customHeight="1">
      <c r="A206" s="745"/>
      <c r="B206" s="745"/>
      <c r="C206" s="745"/>
      <c r="D206" s="746"/>
      <c r="E206" s="745"/>
      <c r="F206" s="747" t="s">
        <v>1087</v>
      </c>
      <c r="G206" s="745"/>
      <c r="H206" s="745"/>
      <c r="I206" s="745"/>
      <c r="J206" s="745"/>
      <c r="K206" s="748"/>
      <c r="L206" s="748"/>
      <c r="M206" s="748"/>
      <c r="N206" s="745"/>
      <c r="O206" s="748"/>
      <c r="P206" s="540"/>
      <c r="Q206" s="652"/>
      <c r="R206" s="650"/>
      <c r="S206" s="199"/>
      <c r="T206" s="199"/>
      <c r="U206" s="199"/>
      <c r="V206" s="199"/>
      <c r="W206" s="199"/>
      <c r="X206" s="199"/>
      <c r="Y206" s="199"/>
      <c r="Z206" s="199"/>
      <c r="AA206" s="199"/>
      <c r="AB206" s="199"/>
      <c r="AC206" s="541"/>
      <c r="AD206" s="541"/>
      <c r="AE206" s="541"/>
      <c r="AF206" s="541"/>
      <c r="AG206" s="541"/>
      <c r="AH206" s="541"/>
      <c r="AI206" s="541"/>
      <c r="AJ206" s="541"/>
      <c r="AK206" s="541"/>
      <c r="AL206" s="541"/>
      <c r="AM206" s="541"/>
      <c r="AN206" s="541"/>
      <c r="AO206" s="541"/>
      <c r="AP206" s="541"/>
      <c r="AQ206" s="541"/>
      <c r="AR206" s="541"/>
      <c r="AS206" s="541"/>
      <c r="AT206" s="541"/>
      <c r="AU206" s="541"/>
      <c r="AV206" s="541"/>
      <c r="AW206" s="541"/>
      <c r="AX206" s="541"/>
      <c r="AY206" s="541"/>
      <c r="AZ206" s="541"/>
      <c r="BA206" s="541"/>
      <c r="BB206" s="541"/>
      <c r="BC206" s="541"/>
      <c r="BD206" s="541"/>
      <c r="BE206" s="541"/>
      <c r="BF206" s="541"/>
      <c r="BG206" s="541"/>
      <c r="BH206" s="541"/>
      <c r="BI206" s="541"/>
      <c r="BJ206" s="541"/>
      <c r="BK206" s="541"/>
      <c r="BL206" s="541"/>
      <c r="BM206" s="541"/>
      <c r="BN206" s="541"/>
      <c r="BO206" s="541"/>
      <c r="BP206" s="541"/>
      <c r="BQ206" s="541"/>
      <c r="BR206" s="541"/>
      <c r="BS206" s="541"/>
      <c r="BT206" s="541"/>
      <c r="BU206" s="541"/>
      <c r="BV206" s="541"/>
      <c r="BW206" s="541"/>
      <c r="BX206" s="541"/>
      <c r="BY206" s="541"/>
      <c r="BZ206" s="541"/>
      <c r="CA206" s="541"/>
      <c r="CB206" s="541"/>
      <c r="CC206" s="541"/>
      <c r="CD206" s="541"/>
      <c r="CE206" s="541"/>
      <c r="CF206" s="541"/>
      <c r="CG206" s="541"/>
      <c r="CH206" s="541"/>
      <c r="CI206" s="541"/>
      <c r="CJ206" s="541"/>
      <c r="CK206" s="541"/>
      <c r="CL206" s="541"/>
      <c r="CM206" s="541"/>
      <c r="CN206" s="541"/>
      <c r="CO206" s="541"/>
      <c r="CP206" s="541"/>
      <c r="CQ206" s="541"/>
      <c r="CR206" s="541"/>
      <c r="CS206" s="541"/>
      <c r="CT206" s="541"/>
      <c r="CU206" s="541"/>
      <c r="CV206" s="541"/>
      <c r="CW206" s="541"/>
      <c r="CX206" s="541"/>
      <c r="CY206" s="541"/>
      <c r="CZ206" s="541"/>
      <c r="DA206" s="541"/>
      <c r="DB206" s="541"/>
      <c r="DC206" s="541"/>
      <c r="DD206" s="541"/>
      <c r="DE206" s="541"/>
      <c r="DF206" s="541"/>
      <c r="DG206" s="541"/>
      <c r="DH206" s="541"/>
      <c r="DI206" s="541"/>
      <c r="DJ206" s="541"/>
      <c r="DK206" s="541"/>
      <c r="DL206" s="541"/>
      <c r="DM206" s="541"/>
      <c r="DN206" s="541"/>
      <c r="DO206" s="541"/>
      <c r="DP206" s="541"/>
      <c r="DQ206" s="541"/>
      <c r="DR206" s="541"/>
      <c r="DS206" s="541"/>
      <c r="DT206" s="541"/>
      <c r="DU206" s="541"/>
      <c r="DV206" s="541"/>
      <c r="DW206" s="541"/>
      <c r="DX206" s="541"/>
      <c r="DY206" s="541"/>
      <c r="DZ206" s="541"/>
      <c r="EA206" s="541"/>
      <c r="EB206" s="541"/>
      <c r="EC206" s="541"/>
      <c r="ED206" s="541"/>
      <c r="EE206" s="541"/>
      <c r="EF206" s="541"/>
      <c r="EG206" s="541"/>
      <c r="EH206" s="541"/>
      <c r="EI206" s="541"/>
      <c r="EJ206" s="541"/>
      <c r="EK206" s="541"/>
      <c r="EL206" s="541"/>
      <c r="EM206" s="541"/>
      <c r="EN206" s="541"/>
      <c r="EO206" s="541"/>
      <c r="EP206" s="541"/>
      <c r="EQ206" s="541"/>
      <c r="ER206" s="541"/>
      <c r="ES206" s="541"/>
      <c r="ET206" s="541"/>
      <c r="EU206" s="541"/>
      <c r="EV206" s="541"/>
      <c r="EW206" s="541"/>
      <c r="EX206" s="541"/>
      <c r="EY206" s="541"/>
      <c r="EZ206" s="541"/>
      <c r="FA206" s="541"/>
      <c r="FB206" s="541"/>
      <c r="FC206" s="541"/>
      <c r="FD206" s="541"/>
      <c r="FE206" s="541"/>
      <c r="FF206" s="541"/>
      <c r="FG206" s="541"/>
      <c r="FH206" s="541"/>
      <c r="FI206" s="541"/>
      <c r="FJ206" s="541"/>
      <c r="FK206" s="541"/>
      <c r="FL206" s="541"/>
    </row>
    <row r="207" spans="1:168">
      <c r="AC207" s="225"/>
      <c r="AD207" s="225"/>
      <c r="AE207" s="225"/>
      <c r="AF207" s="225"/>
      <c r="AG207" s="225"/>
      <c r="AH207" s="225"/>
      <c r="AI207" s="225"/>
      <c r="AJ207" s="225"/>
      <c r="AK207" s="225"/>
      <c r="AL207" s="225"/>
      <c r="AM207" s="225"/>
      <c r="AN207" s="225"/>
      <c r="AO207" s="225"/>
      <c r="AP207" s="225"/>
      <c r="AQ207" s="225"/>
      <c r="AR207" s="225"/>
      <c r="AS207" s="225"/>
      <c r="AT207" s="225"/>
      <c r="AU207" s="225"/>
      <c r="AV207" s="225"/>
      <c r="AW207" s="225"/>
      <c r="AX207" s="225"/>
      <c r="AY207" s="225"/>
      <c r="AZ207" s="225"/>
      <c r="BA207" s="225"/>
      <c r="BB207" s="225"/>
      <c r="BC207" s="225"/>
      <c r="BD207" s="225"/>
      <c r="BE207" s="225"/>
      <c r="BF207" s="225"/>
      <c r="BG207" s="225"/>
      <c r="BH207" s="225"/>
      <c r="BI207" s="225"/>
      <c r="BJ207" s="225"/>
      <c r="BK207" s="225"/>
      <c r="BL207" s="225"/>
      <c r="BM207" s="225"/>
      <c r="BN207" s="225"/>
      <c r="BO207" s="225"/>
      <c r="BP207" s="225"/>
      <c r="BQ207" s="225"/>
      <c r="BR207" s="225"/>
      <c r="BS207" s="225"/>
      <c r="BT207" s="225"/>
      <c r="BU207" s="225"/>
      <c r="BV207" s="225"/>
      <c r="BW207" s="225"/>
      <c r="BX207" s="225"/>
      <c r="BY207" s="225"/>
      <c r="BZ207" s="225"/>
      <c r="CA207" s="225"/>
      <c r="CB207" s="225"/>
      <c r="CC207" s="225"/>
      <c r="CD207" s="225"/>
      <c r="CE207" s="225"/>
      <c r="CF207" s="225"/>
      <c r="CG207" s="225"/>
      <c r="CH207" s="225"/>
      <c r="CI207" s="225"/>
      <c r="CJ207" s="225"/>
      <c r="CK207" s="225"/>
      <c r="CL207" s="225"/>
      <c r="CM207" s="225"/>
      <c r="CN207" s="225"/>
      <c r="CO207" s="225"/>
      <c r="CP207" s="225"/>
      <c r="CQ207" s="225"/>
      <c r="CR207" s="225"/>
      <c r="CS207" s="225"/>
      <c r="CT207" s="225"/>
      <c r="CU207" s="225"/>
      <c r="CV207" s="225"/>
      <c r="CW207" s="225"/>
      <c r="CX207" s="225"/>
      <c r="CY207" s="225"/>
      <c r="CZ207" s="225"/>
      <c r="DA207" s="225"/>
      <c r="DB207" s="225"/>
      <c r="DC207" s="225"/>
      <c r="DD207" s="225"/>
      <c r="DE207" s="225"/>
      <c r="DF207" s="225"/>
      <c r="DG207" s="225"/>
      <c r="DH207" s="225"/>
      <c r="DI207" s="225"/>
      <c r="DJ207" s="225"/>
      <c r="DK207" s="225"/>
      <c r="DL207" s="225"/>
      <c r="DM207" s="225"/>
      <c r="DN207" s="225"/>
      <c r="DO207" s="225"/>
      <c r="DP207" s="225"/>
      <c r="DQ207" s="225"/>
      <c r="DR207" s="225"/>
      <c r="DS207" s="225"/>
      <c r="DT207" s="225"/>
      <c r="DU207" s="225"/>
      <c r="DV207" s="225"/>
      <c r="DW207" s="225"/>
      <c r="DX207" s="225"/>
      <c r="DY207" s="225"/>
      <c r="DZ207" s="225"/>
      <c r="EA207" s="225"/>
      <c r="EB207" s="225"/>
      <c r="EC207" s="225"/>
      <c r="ED207" s="225"/>
      <c r="EE207" s="225"/>
      <c r="EF207" s="225"/>
      <c r="EG207" s="225"/>
      <c r="EH207" s="225"/>
      <c r="EI207" s="225"/>
      <c r="EJ207" s="225"/>
      <c r="EK207" s="225"/>
      <c r="EL207" s="225"/>
      <c r="EM207" s="225"/>
      <c r="EN207" s="225"/>
      <c r="EO207" s="225"/>
      <c r="EP207" s="225"/>
      <c r="EQ207" s="225"/>
      <c r="ER207" s="225"/>
      <c r="ES207" s="225"/>
      <c r="ET207" s="225"/>
      <c r="EU207" s="225"/>
      <c r="EV207" s="225"/>
      <c r="EW207" s="225"/>
      <c r="EX207" s="225"/>
      <c r="EY207" s="225"/>
      <c r="EZ207" s="225"/>
      <c r="FA207" s="225"/>
      <c r="FB207" s="225"/>
      <c r="FC207" s="225"/>
      <c r="FD207" s="225"/>
      <c r="FE207" s="225"/>
      <c r="FF207" s="225"/>
      <c r="FG207" s="225"/>
      <c r="FH207" s="225"/>
      <c r="FI207" s="225"/>
      <c r="FJ207" s="225"/>
      <c r="FK207" s="225"/>
      <c r="FL207" s="225"/>
    </row>
  </sheetData>
  <mergeCells count="11">
    <mergeCell ref="C158:C159"/>
    <mergeCell ref="A205:Q205"/>
    <mergeCell ref="Q80:Q82"/>
    <mergeCell ref="O80:O82"/>
    <mergeCell ref="B1:N1"/>
    <mergeCell ref="B2:N2"/>
    <mergeCell ref="K80:K82"/>
    <mergeCell ref="L80:L82"/>
    <mergeCell ref="M80:M82"/>
    <mergeCell ref="N80:N82"/>
    <mergeCell ref="P80:P82"/>
  </mergeCells>
  <pageMargins left="0.4" right="0.25" top="0.42" bottom="0.16" header="0.18" footer="0.1"/>
  <pageSetup paperSize="9" scale="65" orientation="portrait" r:id="rId1"/>
  <rowBreaks count="1" manualBreakCount="1">
    <brk id="12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94"/>
  <sheetViews>
    <sheetView topLeftCell="A88" zoomScaleSheetLayoutView="100" workbookViewId="0">
      <selection activeCell="A94" sqref="A94:I94"/>
    </sheetView>
  </sheetViews>
  <sheetFormatPr defaultColWidth="11" defaultRowHeight="12.75"/>
  <cols>
    <col min="1" max="1" width="4.5703125" style="63" customWidth="1"/>
    <col min="2" max="2" width="29.7109375" style="57" customWidth="1"/>
    <col min="3" max="3" width="11" style="58" customWidth="1"/>
    <col min="4" max="4" width="14.85546875" style="58" customWidth="1"/>
    <col min="5" max="5" width="13.28515625" style="65" customWidth="1"/>
    <col min="6" max="6" width="10.28515625" style="65" customWidth="1"/>
    <col min="7" max="7" width="13" style="58" customWidth="1"/>
    <col min="8" max="8" width="13.85546875" style="58" customWidth="1"/>
    <col min="9" max="9" width="13.42578125" style="58" customWidth="1"/>
    <col min="10" max="10" width="7.7109375" style="57" customWidth="1"/>
    <col min="11" max="11" width="7.140625" style="57" customWidth="1"/>
    <col min="12" max="12" width="8.28515625" style="57" customWidth="1"/>
    <col min="13" max="16384" width="11" style="57"/>
  </cols>
  <sheetData>
    <row r="1" spans="1:9" ht="23.25" customHeight="1">
      <c r="A1" s="831" t="s">
        <v>231</v>
      </c>
      <c r="B1" s="831"/>
      <c r="C1" s="831"/>
      <c r="D1" s="831"/>
      <c r="E1" s="831"/>
      <c r="F1" s="831"/>
      <c r="G1" s="831"/>
      <c r="H1" s="831"/>
      <c r="I1" s="831"/>
    </row>
    <row r="2" spans="1:9" ht="14.25">
      <c r="A2" s="832" t="s">
        <v>232</v>
      </c>
      <c r="B2" s="832"/>
      <c r="C2" s="832"/>
      <c r="D2" s="832"/>
      <c r="E2" s="832"/>
      <c r="F2" s="832"/>
      <c r="G2" s="832"/>
      <c r="H2" s="832"/>
      <c r="I2" s="832"/>
    </row>
    <row r="3" spans="1:9" ht="14.25">
      <c r="A3" s="833" t="s">
        <v>233</v>
      </c>
      <c r="B3" s="833"/>
      <c r="C3" s="833"/>
      <c r="D3" s="833"/>
      <c r="E3" s="833"/>
      <c r="F3" s="833"/>
      <c r="G3" s="833"/>
      <c r="H3" s="833"/>
      <c r="I3" s="833"/>
    </row>
    <row r="4" spans="1:9">
      <c r="A4" s="410" t="s">
        <v>3</v>
      </c>
      <c r="B4" s="410" t="s">
        <v>234</v>
      </c>
      <c r="C4" s="410" t="s">
        <v>5</v>
      </c>
      <c r="D4" s="410" t="s">
        <v>6</v>
      </c>
      <c r="E4" s="413" t="s">
        <v>7</v>
      </c>
      <c r="F4" s="413" t="s">
        <v>236</v>
      </c>
      <c r="G4" s="414" t="s">
        <v>8</v>
      </c>
      <c r="H4" s="414" t="s">
        <v>8</v>
      </c>
      <c r="I4" s="415" t="s">
        <v>8</v>
      </c>
    </row>
    <row r="5" spans="1:9">
      <c r="A5" s="411" t="s">
        <v>10</v>
      </c>
      <c r="B5" s="411" t="s">
        <v>237</v>
      </c>
      <c r="C5" s="411"/>
      <c r="D5" s="411" t="s">
        <v>238</v>
      </c>
      <c r="E5" s="416" t="s">
        <v>12</v>
      </c>
      <c r="F5" s="417" t="s">
        <v>239</v>
      </c>
      <c r="G5" s="418" t="s">
        <v>240</v>
      </c>
      <c r="H5" s="418" t="s">
        <v>241</v>
      </c>
      <c r="I5" s="419" t="s">
        <v>13</v>
      </c>
    </row>
    <row r="6" spans="1:9">
      <c r="A6" s="412"/>
      <c r="B6" s="59"/>
      <c r="C6" s="60"/>
      <c r="D6" s="60"/>
      <c r="E6" s="420"/>
      <c r="F6" s="420"/>
      <c r="G6" s="421" t="s">
        <v>239</v>
      </c>
      <c r="H6" s="421" t="s">
        <v>239</v>
      </c>
      <c r="I6" s="422"/>
    </row>
    <row r="7" spans="1:9" s="4" customFormat="1" ht="14.25">
      <c r="A7" s="388" t="s">
        <v>15</v>
      </c>
      <c r="B7" s="389" t="s">
        <v>18</v>
      </c>
      <c r="C7" s="390"/>
      <c r="D7" s="390"/>
      <c r="E7" s="390"/>
      <c r="F7" s="390"/>
      <c r="G7" s="390"/>
      <c r="H7" s="391"/>
      <c r="I7" s="391"/>
    </row>
    <row r="8" spans="1:9" s="4" customFormat="1" ht="14.25">
      <c r="A8" s="388"/>
      <c r="B8" s="409" t="s">
        <v>20</v>
      </c>
      <c r="C8" s="390"/>
      <c r="D8" s="390"/>
      <c r="E8" s="390"/>
      <c r="F8" s="390"/>
      <c r="G8" s="390"/>
      <c r="H8" s="391"/>
      <c r="I8" s="391"/>
    </row>
    <row r="9" spans="1:9" s="61" customFormat="1">
      <c r="A9" s="393">
        <v>1</v>
      </c>
      <c r="B9" s="398" t="s">
        <v>55</v>
      </c>
      <c r="C9" s="367" t="s">
        <v>27</v>
      </c>
      <c r="D9" s="394" t="s">
        <v>56</v>
      </c>
      <c r="E9" s="399">
        <v>240</v>
      </c>
      <c r="F9" s="399" t="s">
        <v>242</v>
      </c>
      <c r="G9" s="394" t="s">
        <v>243</v>
      </c>
      <c r="H9" s="394" t="s">
        <v>244</v>
      </c>
      <c r="I9" s="394" t="s">
        <v>25</v>
      </c>
    </row>
    <row r="10" spans="1:9" s="61" customFormat="1">
      <c r="A10" s="393">
        <v>2</v>
      </c>
      <c r="B10" s="398" t="s">
        <v>26</v>
      </c>
      <c r="C10" s="370" t="s">
        <v>27</v>
      </c>
      <c r="D10" s="370" t="s">
        <v>28</v>
      </c>
      <c r="E10" s="370">
        <v>44</v>
      </c>
      <c r="F10" s="370" t="s">
        <v>250</v>
      </c>
      <c r="G10" s="394" t="s">
        <v>251</v>
      </c>
      <c r="H10" s="394" t="s">
        <v>244</v>
      </c>
      <c r="I10" s="380" t="s">
        <v>29</v>
      </c>
    </row>
    <row r="11" spans="1:9" s="64" customFormat="1" ht="12.75" customHeight="1">
      <c r="A11" s="393">
        <v>3</v>
      </c>
      <c r="B11" s="398" t="s">
        <v>57</v>
      </c>
      <c r="C11" s="370" t="s">
        <v>27</v>
      </c>
      <c r="D11" s="370" t="s">
        <v>58</v>
      </c>
      <c r="E11" s="400">
        <v>45</v>
      </c>
      <c r="F11" s="370" t="s">
        <v>256</v>
      </c>
      <c r="G11" s="394" t="s">
        <v>257</v>
      </c>
      <c r="H11" s="394" t="s">
        <v>244</v>
      </c>
      <c r="I11" s="380" t="s">
        <v>29</v>
      </c>
    </row>
    <row r="12" spans="1:9">
      <c r="A12" s="382">
        <v>4</v>
      </c>
      <c r="B12" s="398" t="s">
        <v>22</v>
      </c>
      <c r="C12" s="396" t="s">
        <v>23</v>
      </c>
      <c r="D12" s="698" t="s">
        <v>24</v>
      </c>
      <c r="E12" s="669">
        <v>231</v>
      </c>
      <c r="F12" s="669" t="s">
        <v>246</v>
      </c>
      <c r="G12" s="698" t="s">
        <v>247</v>
      </c>
      <c r="H12" s="698" t="s">
        <v>248</v>
      </c>
      <c r="I12" s="698" t="s">
        <v>25</v>
      </c>
    </row>
    <row r="13" spans="1:9">
      <c r="A13" s="382">
        <v>5</v>
      </c>
      <c r="B13" s="398" t="s">
        <v>59</v>
      </c>
      <c r="C13" s="396" t="s">
        <v>23</v>
      </c>
      <c r="D13" s="698" t="s">
        <v>60</v>
      </c>
      <c r="E13" s="669">
        <v>520</v>
      </c>
      <c r="F13" s="669" t="s">
        <v>258</v>
      </c>
      <c r="G13" s="698" t="s">
        <v>259</v>
      </c>
      <c r="H13" s="698" t="s">
        <v>260</v>
      </c>
      <c r="I13" s="698" t="s">
        <v>61</v>
      </c>
    </row>
    <row r="14" spans="1:9" s="64" customFormat="1" ht="12.75" customHeight="1">
      <c r="A14" s="393">
        <v>6</v>
      </c>
      <c r="B14" s="361" t="s">
        <v>262</v>
      </c>
      <c r="C14" s="546" t="s">
        <v>23</v>
      </c>
      <c r="D14" s="546" t="s">
        <v>64</v>
      </c>
      <c r="E14" s="670">
        <v>412</v>
      </c>
      <c r="F14" s="670" t="s">
        <v>263</v>
      </c>
      <c r="G14" s="546" t="s">
        <v>264</v>
      </c>
      <c r="H14" s="546" t="s">
        <v>265</v>
      </c>
      <c r="I14" s="546" t="s">
        <v>65</v>
      </c>
    </row>
    <row r="15" spans="1:9" s="61" customFormat="1">
      <c r="A15" s="393">
        <v>7</v>
      </c>
      <c r="B15" s="361" t="s">
        <v>75</v>
      </c>
      <c r="C15" s="546" t="s">
        <v>23</v>
      </c>
      <c r="D15" s="546" t="s">
        <v>76</v>
      </c>
      <c r="E15" s="670">
        <v>800</v>
      </c>
      <c r="F15" s="678" t="s">
        <v>266</v>
      </c>
      <c r="G15" s="546" t="s">
        <v>267</v>
      </c>
      <c r="H15" s="546" t="s">
        <v>268</v>
      </c>
      <c r="I15" s="546" t="s">
        <v>77</v>
      </c>
    </row>
    <row r="16" spans="1:9">
      <c r="A16" s="382">
        <v>8</v>
      </c>
      <c r="B16" s="361" t="s">
        <v>31</v>
      </c>
      <c r="C16" s="546" t="s">
        <v>32</v>
      </c>
      <c r="D16" s="546" t="s">
        <v>33</v>
      </c>
      <c r="E16" s="545">
        <v>132</v>
      </c>
      <c r="F16" s="545" t="s">
        <v>253</v>
      </c>
      <c r="G16" s="546" t="s">
        <v>254</v>
      </c>
      <c r="H16" s="546" t="s">
        <v>255</v>
      </c>
      <c r="I16" s="546" t="s">
        <v>34</v>
      </c>
    </row>
    <row r="17" spans="1:9">
      <c r="A17" s="382">
        <v>9</v>
      </c>
      <c r="B17" s="361" t="s">
        <v>95</v>
      </c>
      <c r="C17" s="546" t="s">
        <v>32</v>
      </c>
      <c r="D17" s="546" t="s">
        <v>96</v>
      </c>
      <c r="E17" s="670">
        <v>160</v>
      </c>
      <c r="F17" s="670" t="s">
        <v>307</v>
      </c>
      <c r="G17" s="546" t="s">
        <v>308</v>
      </c>
      <c r="H17" s="546" t="s">
        <v>309</v>
      </c>
      <c r="I17" s="546" t="s">
        <v>97</v>
      </c>
    </row>
    <row r="18" spans="1:9">
      <c r="A18" s="382"/>
      <c r="B18" s="361"/>
      <c r="C18" s="836" t="s">
        <v>937</v>
      </c>
      <c r="D18" s="836"/>
      <c r="E18" s="731">
        <f>SUM(E9:E17)</f>
        <v>2584</v>
      </c>
      <c r="F18" s="670"/>
      <c r="G18" s="546"/>
      <c r="H18" s="546"/>
      <c r="I18" s="546"/>
    </row>
    <row r="19" spans="1:9" ht="16.5" customHeight="1">
      <c r="A19" s="393"/>
      <c r="B19" s="423" t="s">
        <v>36</v>
      </c>
      <c r="C19" s="546"/>
      <c r="D19" s="546"/>
      <c r="E19" s="545"/>
      <c r="F19" s="545"/>
      <c r="G19" s="546"/>
      <c r="H19" s="546"/>
      <c r="I19" s="546"/>
    </row>
    <row r="20" spans="1:9">
      <c r="A20" s="382">
        <v>10</v>
      </c>
      <c r="B20" s="402" t="s">
        <v>321</v>
      </c>
      <c r="C20" s="676" t="s">
        <v>27</v>
      </c>
      <c r="D20" s="669" t="s">
        <v>112</v>
      </c>
      <c r="E20" s="669">
        <v>450</v>
      </c>
      <c r="F20" s="700" t="s">
        <v>123</v>
      </c>
      <c r="G20" s="732" t="s">
        <v>120</v>
      </c>
      <c r="H20" s="700" t="s">
        <v>244</v>
      </c>
      <c r="I20" s="700" t="s">
        <v>123</v>
      </c>
    </row>
    <row r="21" spans="1:9">
      <c r="A21" s="382">
        <v>11</v>
      </c>
      <c r="B21" s="402" t="s">
        <v>269</v>
      </c>
      <c r="C21" s="364" t="s">
        <v>38</v>
      </c>
      <c r="D21" s="364" t="s">
        <v>39</v>
      </c>
      <c r="E21" s="670">
        <v>30</v>
      </c>
      <c r="F21" s="384" t="s">
        <v>120</v>
      </c>
      <c r="G21" s="364" t="s">
        <v>270</v>
      </c>
      <c r="H21" s="364" t="s">
        <v>270</v>
      </c>
      <c r="I21" s="364" t="s">
        <v>66</v>
      </c>
    </row>
    <row r="22" spans="1:9">
      <c r="A22" s="382">
        <v>12</v>
      </c>
      <c r="B22" s="402" t="s">
        <v>271</v>
      </c>
      <c r="C22" s="546" t="s">
        <v>38</v>
      </c>
      <c r="D22" s="546" t="s">
        <v>39</v>
      </c>
      <c r="E22" s="670">
        <v>30</v>
      </c>
      <c r="F22" s="384" t="s">
        <v>120</v>
      </c>
      <c r="G22" s="364" t="s">
        <v>270</v>
      </c>
      <c r="H22" s="364" t="s">
        <v>270</v>
      </c>
      <c r="I22" s="364" t="s">
        <v>40</v>
      </c>
    </row>
    <row r="23" spans="1:9">
      <c r="A23" s="382">
        <v>13</v>
      </c>
      <c r="B23" s="402" t="s">
        <v>869</v>
      </c>
      <c r="C23" s="546" t="s">
        <v>42</v>
      </c>
      <c r="D23" s="546" t="s">
        <v>273</v>
      </c>
      <c r="E23" s="545">
        <v>42</v>
      </c>
      <c r="F23" s="373" t="s">
        <v>274</v>
      </c>
      <c r="G23" s="381" t="s">
        <v>275</v>
      </c>
      <c r="H23" s="364" t="s">
        <v>276</v>
      </c>
      <c r="I23" s="364" t="s">
        <v>44</v>
      </c>
    </row>
    <row r="24" spans="1:9" s="233" customFormat="1">
      <c r="A24" s="382">
        <v>14</v>
      </c>
      <c r="B24" s="675" t="s">
        <v>872</v>
      </c>
      <c r="C24" s="670" t="s">
        <v>130</v>
      </c>
      <c r="D24" s="670" t="s">
        <v>131</v>
      </c>
      <c r="E24" s="677">
        <v>240</v>
      </c>
      <c r="F24" s="373" t="s">
        <v>353</v>
      </c>
      <c r="G24" s="373" t="s">
        <v>354</v>
      </c>
      <c r="H24" s="364" t="s">
        <v>244</v>
      </c>
      <c r="I24" s="373" t="s">
        <v>353</v>
      </c>
    </row>
    <row r="25" spans="1:9" s="548" customFormat="1">
      <c r="A25" s="382">
        <v>15</v>
      </c>
      <c r="B25" s="361" t="s">
        <v>963</v>
      </c>
      <c r="C25" s="546" t="s">
        <v>23</v>
      </c>
      <c r="D25" s="546" t="s">
        <v>333</v>
      </c>
      <c r="E25" s="678">
        <v>65</v>
      </c>
      <c r="F25" s="547" t="s">
        <v>120</v>
      </c>
      <c r="G25" s="546" t="s">
        <v>325</v>
      </c>
      <c r="H25" s="546" t="s">
        <v>334</v>
      </c>
      <c r="I25" s="546" t="s">
        <v>335</v>
      </c>
    </row>
    <row r="26" spans="1:9" s="548" customFormat="1" ht="15">
      <c r="A26" s="544" t="s">
        <v>1063</v>
      </c>
      <c r="B26" s="336" t="s">
        <v>877</v>
      </c>
      <c r="C26" s="546" t="s">
        <v>23</v>
      </c>
      <c r="D26" s="396" t="s">
        <v>119</v>
      </c>
      <c r="E26" s="396">
        <v>65</v>
      </c>
      <c r="F26" s="368" t="s">
        <v>120</v>
      </c>
      <c r="G26" s="369" t="s">
        <v>336</v>
      </c>
      <c r="H26" s="369" t="s">
        <v>337</v>
      </c>
      <c r="I26" s="369" t="s">
        <v>338</v>
      </c>
    </row>
    <row r="27" spans="1:9">
      <c r="A27" s="665" t="s">
        <v>970</v>
      </c>
      <c r="B27" s="362" t="s">
        <v>133</v>
      </c>
      <c r="C27" s="396" t="s">
        <v>130</v>
      </c>
      <c r="D27" s="396" t="s">
        <v>134</v>
      </c>
      <c r="E27" s="396">
        <v>30</v>
      </c>
      <c r="F27" s="365" t="s">
        <v>120</v>
      </c>
      <c r="G27" s="364" t="s">
        <v>351</v>
      </c>
      <c r="H27" s="364" t="s">
        <v>352</v>
      </c>
      <c r="I27" s="365" t="s">
        <v>135</v>
      </c>
    </row>
    <row r="28" spans="1:9" s="233" customFormat="1">
      <c r="C28" s="836" t="s">
        <v>938</v>
      </c>
      <c r="D28" s="836"/>
      <c r="E28" s="731">
        <f>SUM(E20:E27)</f>
        <v>952</v>
      </c>
    </row>
    <row r="29" spans="1:9" s="233" customFormat="1">
      <c r="B29" s="776" t="s">
        <v>1064</v>
      </c>
      <c r="C29" s="765"/>
      <c r="D29" s="765"/>
      <c r="E29" s="775"/>
    </row>
    <row r="30" spans="1:9" s="233" customFormat="1">
      <c r="A30" s="774" t="s">
        <v>1062</v>
      </c>
      <c r="B30" s="777" t="s">
        <v>977</v>
      </c>
      <c r="C30" s="778" t="s">
        <v>32</v>
      </c>
      <c r="D30" s="778" t="s">
        <v>975</v>
      </c>
      <c r="E30" s="778">
        <v>9</v>
      </c>
    </row>
    <row r="31" spans="1:9" s="4" customFormat="1" ht="16.5" customHeight="1">
      <c r="A31" s="388"/>
      <c r="B31" s="423" t="s">
        <v>46</v>
      </c>
      <c r="C31" s="694"/>
      <c r="D31" s="694"/>
      <c r="E31" s="694"/>
      <c r="F31" s="390"/>
      <c r="G31" s="390"/>
      <c r="H31" s="391"/>
      <c r="I31" s="391"/>
    </row>
    <row r="32" spans="1:9">
      <c r="A32" s="382">
        <v>18</v>
      </c>
      <c r="B32" s="404" t="s">
        <v>48</v>
      </c>
      <c r="C32" s="364" t="s">
        <v>23</v>
      </c>
      <c r="D32" s="381" t="s">
        <v>49</v>
      </c>
      <c r="E32" s="372">
        <v>70</v>
      </c>
      <c r="F32" s="366" t="s">
        <v>120</v>
      </c>
      <c r="G32" s="364" t="s">
        <v>277</v>
      </c>
      <c r="H32" s="364" t="s">
        <v>278</v>
      </c>
      <c r="I32" s="364" t="s">
        <v>50</v>
      </c>
    </row>
    <row r="33" spans="1:10">
      <c r="A33" s="382">
        <v>19</v>
      </c>
      <c r="B33" s="361" t="s">
        <v>281</v>
      </c>
      <c r="C33" s="364" t="s">
        <v>282</v>
      </c>
      <c r="D33" s="364" t="s">
        <v>82</v>
      </c>
      <c r="E33" s="365">
        <v>330</v>
      </c>
      <c r="F33" s="366" t="s">
        <v>120</v>
      </c>
      <c r="G33" s="364" t="s">
        <v>283</v>
      </c>
      <c r="H33" s="364" t="s">
        <v>284</v>
      </c>
      <c r="I33" s="364" t="s">
        <v>285</v>
      </c>
    </row>
    <row r="34" spans="1:10">
      <c r="A34" s="382">
        <v>20</v>
      </c>
      <c r="B34" s="404" t="s">
        <v>68</v>
      </c>
      <c r="C34" s="364" t="s">
        <v>69</v>
      </c>
      <c r="D34" s="381" t="s">
        <v>70</v>
      </c>
      <c r="E34" s="372">
        <v>99</v>
      </c>
      <c r="F34" s="366" t="s">
        <v>120</v>
      </c>
      <c r="G34" s="364" t="s">
        <v>279</v>
      </c>
      <c r="H34" s="364" t="s">
        <v>280</v>
      </c>
      <c r="I34" s="364" t="s">
        <v>71</v>
      </c>
    </row>
    <row r="35" spans="1:10" s="71" customFormat="1">
      <c r="A35" s="382">
        <v>21</v>
      </c>
      <c r="B35" s="405" t="s">
        <v>387</v>
      </c>
      <c r="C35" s="399" t="s">
        <v>69</v>
      </c>
      <c r="D35" s="399" t="s">
        <v>169</v>
      </c>
      <c r="E35" s="399">
        <v>96</v>
      </c>
      <c r="F35" s="379" t="s">
        <v>120</v>
      </c>
      <c r="G35" s="403" t="s">
        <v>388</v>
      </c>
      <c r="H35" s="406" t="s">
        <v>389</v>
      </c>
      <c r="I35" s="399" t="s">
        <v>170</v>
      </c>
    </row>
    <row r="36" spans="1:10" s="71" customFormat="1">
      <c r="A36" s="382"/>
      <c r="B36" s="405"/>
      <c r="C36" s="837" t="s">
        <v>939</v>
      </c>
      <c r="D36" s="837"/>
      <c r="E36" s="543">
        <f>SUM(E32:E35)</f>
        <v>595</v>
      </c>
      <c r="F36" s="379"/>
      <c r="G36" s="403"/>
      <c r="H36" s="406"/>
      <c r="I36" s="399"/>
    </row>
    <row r="37" spans="1:10" s="67" customFormat="1" ht="15">
      <c r="A37" s="407"/>
      <c r="B37" s="834" t="s">
        <v>1044</v>
      </c>
      <c r="C37" s="834"/>
      <c r="D37" s="834"/>
      <c r="E37" s="408">
        <f>SUM(E18+E28+E36)</f>
        <v>4131</v>
      </c>
      <c r="F37" s="377"/>
      <c r="G37" s="378"/>
      <c r="H37" s="378"/>
      <c r="I37" s="378"/>
    </row>
    <row r="38" spans="1:10" s="67" customFormat="1" ht="12" customHeight="1">
      <c r="A38" s="407"/>
      <c r="B38" s="376"/>
      <c r="C38" s="376"/>
      <c r="D38" s="376"/>
      <c r="E38" s="377"/>
      <c r="F38" s="377"/>
      <c r="G38" s="378"/>
      <c r="H38" s="378"/>
      <c r="I38" s="378"/>
    </row>
    <row r="39" spans="1:10" s="4" customFormat="1" ht="14.25">
      <c r="A39" s="692" t="s">
        <v>181</v>
      </c>
      <c r="B39" s="693" t="s">
        <v>85</v>
      </c>
      <c r="C39" s="694"/>
      <c r="D39" s="694"/>
      <c r="E39" s="694"/>
      <c r="F39" s="694"/>
      <c r="G39" s="694"/>
      <c r="H39" s="486"/>
      <c r="I39" s="486"/>
    </row>
    <row r="40" spans="1:10" s="67" customFormat="1" ht="15">
      <c r="A40" s="695"/>
      <c r="B40" s="423" t="s">
        <v>20</v>
      </c>
      <c r="C40" s="549"/>
      <c r="D40" s="549"/>
      <c r="E40" s="696"/>
      <c r="F40" s="696"/>
      <c r="G40" s="549"/>
      <c r="H40" s="549"/>
      <c r="I40" s="549"/>
    </row>
    <row r="41" spans="1:10">
      <c r="A41" s="544">
        <v>1</v>
      </c>
      <c r="B41" s="697" t="s">
        <v>86</v>
      </c>
      <c r="C41" s="396" t="s">
        <v>27</v>
      </c>
      <c r="D41" s="698" t="s">
        <v>87</v>
      </c>
      <c r="E41" s="699">
        <v>330</v>
      </c>
      <c r="F41" s="700" t="s">
        <v>286</v>
      </c>
      <c r="G41" s="678" t="s">
        <v>287</v>
      </c>
      <c r="H41" s="678" t="s">
        <v>288</v>
      </c>
      <c r="I41" s="700" t="s">
        <v>289</v>
      </c>
    </row>
    <row r="42" spans="1:10">
      <c r="A42" s="544">
        <v>2</v>
      </c>
      <c r="B42" s="361" t="s">
        <v>290</v>
      </c>
      <c r="C42" s="546" t="s">
        <v>23</v>
      </c>
      <c r="D42" s="546" t="s">
        <v>291</v>
      </c>
      <c r="E42" s="678">
        <v>800</v>
      </c>
      <c r="F42" s="678" t="s">
        <v>292</v>
      </c>
      <c r="G42" s="546" t="s">
        <v>293</v>
      </c>
      <c r="H42" s="546" t="s">
        <v>918</v>
      </c>
      <c r="I42" s="546" t="s">
        <v>91</v>
      </c>
    </row>
    <row r="43" spans="1:10">
      <c r="A43" s="544">
        <v>3</v>
      </c>
      <c r="B43" s="361" t="s">
        <v>183</v>
      </c>
      <c r="C43" s="546" t="s">
        <v>282</v>
      </c>
      <c r="D43" s="546" t="s">
        <v>184</v>
      </c>
      <c r="E43" s="545">
        <v>1000</v>
      </c>
      <c r="F43" s="545" t="s">
        <v>294</v>
      </c>
      <c r="G43" s="546" t="s">
        <v>295</v>
      </c>
      <c r="H43" s="546" t="s">
        <v>296</v>
      </c>
      <c r="I43" s="546" t="s">
        <v>185</v>
      </c>
    </row>
    <row r="44" spans="1:10">
      <c r="A44" s="544">
        <v>4</v>
      </c>
      <c r="B44" s="701" t="s">
        <v>93</v>
      </c>
      <c r="C44" s="546" t="s">
        <v>282</v>
      </c>
      <c r="D44" s="546" t="s">
        <v>60</v>
      </c>
      <c r="E44" s="702">
        <v>520</v>
      </c>
      <c r="F44" s="702" t="s">
        <v>297</v>
      </c>
      <c r="G44" s="546" t="s">
        <v>298</v>
      </c>
      <c r="H44" s="546" t="s">
        <v>299</v>
      </c>
      <c r="I44" s="703" t="s">
        <v>94</v>
      </c>
    </row>
    <row r="45" spans="1:10">
      <c r="A45" s="544">
        <v>5</v>
      </c>
      <c r="B45" s="701" t="s">
        <v>300</v>
      </c>
      <c r="C45" s="546" t="s">
        <v>282</v>
      </c>
      <c r="D45" s="546" t="s">
        <v>187</v>
      </c>
      <c r="E45" s="702">
        <v>171</v>
      </c>
      <c r="F45" s="702" t="s">
        <v>301</v>
      </c>
      <c r="G45" s="546" t="s">
        <v>302</v>
      </c>
      <c r="H45" s="546" t="s">
        <v>303</v>
      </c>
      <c r="I45" s="704">
        <v>41122</v>
      </c>
    </row>
    <row r="46" spans="1:10">
      <c r="A46" s="544">
        <v>6</v>
      </c>
      <c r="B46" s="701" t="s">
        <v>190</v>
      </c>
      <c r="C46" s="546" t="s">
        <v>282</v>
      </c>
      <c r="D46" s="546" t="s">
        <v>191</v>
      </c>
      <c r="E46" s="702">
        <v>444</v>
      </c>
      <c r="F46" s="705" t="s">
        <v>304</v>
      </c>
      <c r="G46" s="546" t="s">
        <v>305</v>
      </c>
      <c r="H46" s="546" t="s">
        <v>306</v>
      </c>
      <c r="I46" s="706" t="s">
        <v>192</v>
      </c>
    </row>
    <row r="47" spans="1:10" s="61" customFormat="1">
      <c r="A47" s="544">
        <v>7</v>
      </c>
      <c r="B47" s="362" t="s">
        <v>193</v>
      </c>
      <c r="C47" s="396" t="s">
        <v>32</v>
      </c>
      <c r="D47" s="396" t="s">
        <v>167</v>
      </c>
      <c r="E47" s="396">
        <v>120</v>
      </c>
      <c r="F47" s="371" t="s">
        <v>317</v>
      </c>
      <c r="G47" s="396" t="s">
        <v>318</v>
      </c>
      <c r="H47" s="396" t="s">
        <v>319</v>
      </c>
      <c r="I47" s="396" t="s">
        <v>195</v>
      </c>
      <c r="J47" s="71"/>
    </row>
    <row r="48" spans="1:10" s="61" customFormat="1">
      <c r="A48" s="544">
        <v>8</v>
      </c>
      <c r="B48" s="398" t="s">
        <v>98</v>
      </c>
      <c r="C48" s="707" t="s">
        <v>916</v>
      </c>
      <c r="D48" s="698" t="s">
        <v>100</v>
      </c>
      <c r="E48" s="708">
        <v>2000</v>
      </c>
      <c r="F48" s="708" t="s">
        <v>310</v>
      </c>
      <c r="G48" s="698" t="s">
        <v>254</v>
      </c>
      <c r="H48" s="698" t="s">
        <v>919</v>
      </c>
      <c r="I48" s="698" t="s">
        <v>101</v>
      </c>
    </row>
    <row r="49" spans="1:14">
      <c r="A49" s="544">
        <v>9</v>
      </c>
      <c r="B49" s="398" t="s">
        <v>102</v>
      </c>
      <c r="C49" s="707" t="s">
        <v>99</v>
      </c>
      <c r="D49" s="698" t="s">
        <v>103</v>
      </c>
      <c r="E49" s="708">
        <v>600</v>
      </c>
      <c r="F49" s="708" t="s">
        <v>311</v>
      </c>
      <c r="G49" s="698" t="s">
        <v>312</v>
      </c>
      <c r="H49" s="698" t="s">
        <v>313</v>
      </c>
      <c r="I49" s="698" t="s">
        <v>104</v>
      </c>
    </row>
    <row r="50" spans="1:14" s="72" customFormat="1">
      <c r="A50" s="544">
        <v>10</v>
      </c>
      <c r="B50" s="361" t="s">
        <v>105</v>
      </c>
      <c r="C50" s="546" t="s">
        <v>99</v>
      </c>
      <c r="D50" s="546" t="s">
        <v>106</v>
      </c>
      <c r="E50" s="678">
        <v>110</v>
      </c>
      <c r="F50" s="678" t="s">
        <v>314</v>
      </c>
      <c r="G50" s="546" t="s">
        <v>315</v>
      </c>
      <c r="H50" s="546" t="s">
        <v>1033</v>
      </c>
      <c r="I50" s="546" t="s">
        <v>107</v>
      </c>
      <c r="J50" s="64"/>
      <c r="K50" s="62"/>
      <c r="L50" s="73"/>
      <c r="M50" s="74"/>
      <c r="N50" s="62"/>
    </row>
    <row r="51" spans="1:14" s="72" customFormat="1">
      <c r="A51" s="544">
        <v>11</v>
      </c>
      <c r="B51" s="362" t="s">
        <v>108</v>
      </c>
      <c r="C51" s="396" t="s">
        <v>109</v>
      </c>
      <c r="D51" s="396" t="s">
        <v>110</v>
      </c>
      <c r="E51" s="396">
        <v>60</v>
      </c>
      <c r="F51" s="371" t="s">
        <v>1031</v>
      </c>
      <c r="G51" s="396" t="s">
        <v>1032</v>
      </c>
      <c r="H51" s="396" t="s">
        <v>1034</v>
      </c>
      <c r="I51" s="396" t="s">
        <v>1035</v>
      </c>
      <c r="J51" s="64"/>
      <c r="K51" s="62"/>
      <c r="L51" s="73"/>
      <c r="M51" s="74"/>
      <c r="N51" s="62"/>
    </row>
    <row r="52" spans="1:14" s="67" customFormat="1" ht="15">
      <c r="A52" s="447"/>
      <c r="B52" s="829" t="s">
        <v>320</v>
      </c>
      <c r="C52" s="829"/>
      <c r="D52" s="829"/>
      <c r="E52" s="709">
        <f>SUM(E41:E51)</f>
        <v>6155</v>
      </c>
      <c r="F52" s="550"/>
      <c r="G52" s="549"/>
      <c r="H52" s="549"/>
      <c r="I52" s="549"/>
    </row>
    <row r="53" spans="1:14" s="67" customFormat="1" ht="15">
      <c r="A53" s="447"/>
      <c r="B53" s="423" t="s">
        <v>36</v>
      </c>
      <c r="C53" s="710"/>
      <c r="D53" s="711"/>
      <c r="E53" s="712"/>
      <c r="F53" s="712"/>
      <c r="G53" s="549"/>
      <c r="H53" s="549"/>
      <c r="I53" s="549"/>
    </row>
    <row r="54" spans="1:14" s="67" customFormat="1" ht="15">
      <c r="A54" s="544">
        <v>12</v>
      </c>
      <c r="B54" s="362" t="s">
        <v>1029</v>
      </c>
      <c r="C54" s="30" t="s">
        <v>27</v>
      </c>
      <c r="D54" s="25" t="s">
        <v>1014</v>
      </c>
      <c r="E54" s="25">
        <v>37.5</v>
      </c>
      <c r="F54" s="546" t="s">
        <v>1037</v>
      </c>
      <c r="G54" s="546" t="s">
        <v>1038</v>
      </c>
      <c r="H54" s="546" t="s">
        <v>1040</v>
      </c>
      <c r="I54" s="546" t="s">
        <v>1041</v>
      </c>
    </row>
    <row r="55" spans="1:14" s="67" customFormat="1" ht="15">
      <c r="A55" s="544">
        <v>13</v>
      </c>
      <c r="B55" s="362" t="s">
        <v>1030</v>
      </c>
      <c r="C55" s="30" t="s">
        <v>27</v>
      </c>
      <c r="D55" s="25" t="s">
        <v>1012</v>
      </c>
      <c r="E55" s="25">
        <v>48</v>
      </c>
      <c r="F55" s="546" t="s">
        <v>1042</v>
      </c>
      <c r="G55" s="546" t="s">
        <v>1046</v>
      </c>
      <c r="H55" s="546"/>
      <c r="I55" s="546" t="s">
        <v>1042</v>
      </c>
    </row>
    <row r="56" spans="1:14" s="72" customFormat="1">
      <c r="A56" s="544">
        <v>14</v>
      </c>
      <c r="B56" s="361" t="s">
        <v>324</v>
      </c>
      <c r="C56" s="546" t="s">
        <v>23</v>
      </c>
      <c r="D56" s="546" t="s">
        <v>114</v>
      </c>
      <c r="E56" s="678">
        <v>100</v>
      </c>
      <c r="F56" s="678" t="s">
        <v>115</v>
      </c>
      <c r="G56" s="546" t="s">
        <v>325</v>
      </c>
      <c r="H56" s="546" t="s">
        <v>326</v>
      </c>
      <c r="I56" s="546" t="s">
        <v>327</v>
      </c>
      <c r="J56" s="64"/>
      <c r="K56" s="62"/>
      <c r="L56" s="73"/>
      <c r="M56" s="74"/>
      <c r="N56" s="62"/>
    </row>
    <row r="57" spans="1:14">
      <c r="A57" s="544">
        <v>15</v>
      </c>
      <c r="B57" s="362" t="s">
        <v>118</v>
      </c>
      <c r="C57" s="396" t="s">
        <v>23</v>
      </c>
      <c r="D57" s="396" t="s">
        <v>119</v>
      </c>
      <c r="E57" s="396">
        <v>65</v>
      </c>
      <c r="F57" s="713" t="s">
        <v>120</v>
      </c>
      <c r="G57" s="371" t="s">
        <v>336</v>
      </c>
      <c r="H57" s="371" t="s">
        <v>337</v>
      </c>
      <c r="I57" s="371" t="s">
        <v>338</v>
      </c>
    </row>
    <row r="58" spans="1:14">
      <c r="A58" s="544">
        <v>16</v>
      </c>
      <c r="B58" s="362" t="s">
        <v>122</v>
      </c>
      <c r="C58" s="396" t="s">
        <v>23</v>
      </c>
      <c r="D58" s="396" t="s">
        <v>146</v>
      </c>
      <c r="E58" s="396">
        <v>100</v>
      </c>
      <c r="F58" s="713" t="s">
        <v>120</v>
      </c>
      <c r="G58" s="371" t="s">
        <v>339</v>
      </c>
      <c r="H58" s="371" t="s">
        <v>340</v>
      </c>
      <c r="I58" s="371" t="s">
        <v>123</v>
      </c>
    </row>
    <row r="59" spans="1:14">
      <c r="A59" s="544">
        <v>17</v>
      </c>
      <c r="B59" s="361" t="s">
        <v>328</v>
      </c>
      <c r="C59" s="546" t="s">
        <v>23</v>
      </c>
      <c r="D59" s="546" t="s">
        <v>124</v>
      </c>
      <c r="E59" s="678">
        <v>111</v>
      </c>
      <c r="F59" s="678" t="s">
        <v>329</v>
      </c>
      <c r="G59" s="546" t="s">
        <v>330</v>
      </c>
      <c r="H59" s="546" t="s">
        <v>331</v>
      </c>
      <c r="I59" s="546" t="s">
        <v>329</v>
      </c>
    </row>
    <row r="60" spans="1:14" s="72" customFormat="1">
      <c r="A60" s="544">
        <v>18</v>
      </c>
      <c r="B60" s="362" t="s">
        <v>341</v>
      </c>
      <c r="C60" s="396" t="s">
        <v>23</v>
      </c>
      <c r="D60" s="396" t="s">
        <v>112</v>
      </c>
      <c r="E60" s="396">
        <v>450</v>
      </c>
      <c r="F60" s="371" t="s">
        <v>342</v>
      </c>
      <c r="G60" s="371" t="s">
        <v>343</v>
      </c>
      <c r="H60" s="371" t="s">
        <v>344</v>
      </c>
      <c r="I60" s="714" t="s">
        <v>120</v>
      </c>
      <c r="J60" s="64"/>
      <c r="K60" s="62"/>
      <c r="L60" s="73"/>
      <c r="M60" s="74"/>
      <c r="N60" s="62"/>
    </row>
    <row r="61" spans="1:14" s="72" customFormat="1">
      <c r="A61" s="544">
        <v>19</v>
      </c>
      <c r="B61" s="361" t="s">
        <v>821</v>
      </c>
      <c r="C61" s="546" t="s">
        <v>81</v>
      </c>
      <c r="D61" s="546" t="s">
        <v>822</v>
      </c>
      <c r="E61" s="678">
        <v>120</v>
      </c>
      <c r="F61" s="546" t="s">
        <v>823</v>
      </c>
      <c r="G61" s="546" t="s">
        <v>836</v>
      </c>
      <c r="H61" s="546" t="s">
        <v>837</v>
      </c>
      <c r="I61" s="546" t="s">
        <v>823</v>
      </c>
      <c r="J61" s="64"/>
      <c r="K61" s="62"/>
      <c r="L61" s="73"/>
      <c r="M61" s="74"/>
      <c r="N61" s="62"/>
    </row>
    <row r="62" spans="1:14" s="72" customFormat="1">
      <c r="A62" s="544">
        <v>20</v>
      </c>
      <c r="B62" s="363" t="s">
        <v>196</v>
      </c>
      <c r="C62" s="702" t="s">
        <v>197</v>
      </c>
      <c r="D62" s="396" t="s">
        <v>198</v>
      </c>
      <c r="E62" s="396">
        <v>206</v>
      </c>
      <c r="F62" s="371" t="s">
        <v>322</v>
      </c>
      <c r="G62" s="371" t="s">
        <v>323</v>
      </c>
      <c r="H62" s="371" t="s">
        <v>244</v>
      </c>
      <c r="I62" s="371" t="s">
        <v>199</v>
      </c>
      <c r="J62" s="64"/>
      <c r="K62" s="62"/>
      <c r="L62" s="73"/>
      <c r="M62" s="74"/>
      <c r="N62" s="62"/>
    </row>
    <row r="63" spans="1:14" s="72" customFormat="1">
      <c r="A63" s="544">
        <v>21</v>
      </c>
      <c r="B63" s="362" t="s">
        <v>345</v>
      </c>
      <c r="C63" s="396" t="s">
        <v>346</v>
      </c>
      <c r="D63" s="396" t="s">
        <v>202</v>
      </c>
      <c r="E63" s="396">
        <v>80</v>
      </c>
      <c r="F63" s="713" t="s">
        <v>120</v>
      </c>
      <c r="G63" s="371" t="s">
        <v>347</v>
      </c>
      <c r="H63" s="371" t="s">
        <v>244</v>
      </c>
      <c r="I63" s="371" t="s">
        <v>203</v>
      </c>
      <c r="J63" s="64"/>
      <c r="K63" s="62"/>
      <c r="L63" s="73"/>
      <c r="M63" s="74"/>
      <c r="N63" s="62"/>
    </row>
    <row r="64" spans="1:14" s="72" customFormat="1" ht="13.5" customHeight="1">
      <c r="A64" s="544">
        <v>22</v>
      </c>
      <c r="B64" s="361" t="s">
        <v>142</v>
      </c>
      <c r="C64" s="546" t="s">
        <v>42</v>
      </c>
      <c r="D64" s="546" t="s">
        <v>143</v>
      </c>
      <c r="E64" s="678">
        <v>40</v>
      </c>
      <c r="F64" s="678" t="s">
        <v>120</v>
      </c>
      <c r="G64" s="546" t="s">
        <v>359</v>
      </c>
      <c r="H64" s="546" t="s">
        <v>360</v>
      </c>
      <c r="I64" s="706">
        <v>39052</v>
      </c>
    </row>
    <row r="65" spans="1:14" s="72" customFormat="1" ht="13.5" customHeight="1">
      <c r="A65" s="544">
        <v>23</v>
      </c>
      <c r="B65" s="362" t="s">
        <v>348</v>
      </c>
      <c r="C65" s="362" t="s">
        <v>827</v>
      </c>
      <c r="D65" s="396" t="s">
        <v>127</v>
      </c>
      <c r="E65" s="396">
        <v>50</v>
      </c>
      <c r="F65" s="396" t="s">
        <v>151</v>
      </c>
      <c r="G65" s="715" t="s">
        <v>349</v>
      </c>
      <c r="H65" s="715" t="s">
        <v>350</v>
      </c>
      <c r="I65" s="716" t="s">
        <v>128</v>
      </c>
    </row>
    <row r="66" spans="1:14" s="64" customFormat="1">
      <c r="A66" s="544">
        <v>24</v>
      </c>
      <c r="B66" s="362" t="s">
        <v>824</v>
      </c>
      <c r="C66" s="362" t="s">
        <v>827</v>
      </c>
      <c r="D66" s="396" t="s">
        <v>826</v>
      </c>
      <c r="E66" s="396">
        <v>960</v>
      </c>
      <c r="F66" s="371" t="s">
        <v>838</v>
      </c>
      <c r="G66" s="546" t="s">
        <v>835</v>
      </c>
      <c r="H66" s="546" t="s">
        <v>839</v>
      </c>
      <c r="I66" s="546" t="s">
        <v>628</v>
      </c>
    </row>
    <row r="67" spans="1:14">
      <c r="A67" s="544">
        <v>25</v>
      </c>
      <c r="B67" s="361" t="s">
        <v>355</v>
      </c>
      <c r="C67" s="546" t="s">
        <v>137</v>
      </c>
      <c r="D67" s="546" t="s">
        <v>110</v>
      </c>
      <c r="E67" s="670">
        <v>60</v>
      </c>
      <c r="F67" s="670" t="s">
        <v>356</v>
      </c>
      <c r="G67" s="546" t="s">
        <v>244</v>
      </c>
      <c r="H67" s="546" t="s">
        <v>357</v>
      </c>
      <c r="I67" s="546" t="s">
        <v>356</v>
      </c>
    </row>
    <row r="68" spans="1:14" s="72" customFormat="1">
      <c r="A68" s="544">
        <v>26</v>
      </c>
      <c r="B68" s="362" t="s">
        <v>139</v>
      </c>
      <c r="C68" s="396" t="s">
        <v>137</v>
      </c>
      <c r="D68" s="396" t="s">
        <v>358</v>
      </c>
      <c r="E68" s="396">
        <v>40</v>
      </c>
      <c r="F68" s="546" t="s">
        <v>141</v>
      </c>
      <c r="G68" s="546" t="s">
        <v>244</v>
      </c>
      <c r="H68" s="546" t="s">
        <v>357</v>
      </c>
      <c r="I68" s="546" t="s">
        <v>141</v>
      </c>
    </row>
    <row r="69" spans="1:14" ht="15">
      <c r="A69" s="544" t="s">
        <v>1036</v>
      </c>
      <c r="B69" s="362" t="s">
        <v>133</v>
      </c>
      <c r="C69" s="396" t="s">
        <v>130</v>
      </c>
      <c r="D69" s="396" t="s">
        <v>134</v>
      </c>
      <c r="E69" s="396">
        <v>90</v>
      </c>
      <c r="F69" s="678" t="s">
        <v>120</v>
      </c>
      <c r="G69" s="546" t="s">
        <v>351</v>
      </c>
      <c r="H69" s="546" t="s">
        <v>352</v>
      </c>
      <c r="I69" s="678" t="s">
        <v>135</v>
      </c>
    </row>
    <row r="70" spans="1:14" ht="15">
      <c r="A70" s="544">
        <v>28</v>
      </c>
      <c r="B70" s="697" t="s">
        <v>953</v>
      </c>
      <c r="C70" s="717" t="s">
        <v>69</v>
      </c>
      <c r="D70" s="717" t="s">
        <v>161</v>
      </c>
      <c r="E70" s="718">
        <v>1200</v>
      </c>
      <c r="F70" s="547" t="s">
        <v>120</v>
      </c>
      <c r="G70" s="546" t="s">
        <v>382</v>
      </c>
      <c r="H70" s="546" t="s">
        <v>383</v>
      </c>
      <c r="I70" s="546" t="s">
        <v>162</v>
      </c>
      <c r="J70" s="25"/>
    </row>
    <row r="71" spans="1:14" s="67" customFormat="1" ht="15">
      <c r="A71" s="719"/>
      <c r="B71" s="829" t="s">
        <v>361</v>
      </c>
      <c r="C71" s="829"/>
      <c r="D71" s="829"/>
      <c r="E71" s="720">
        <f>SUM(E54:E70)</f>
        <v>3757.5</v>
      </c>
      <c r="F71" s="721"/>
      <c r="G71" s="719"/>
      <c r="H71" s="719"/>
      <c r="I71" s="722"/>
    </row>
    <row r="72" spans="1:14" s="67" customFormat="1" ht="15">
      <c r="A72" s="447"/>
      <c r="B72" s="423" t="s">
        <v>46</v>
      </c>
      <c r="C72" s="710"/>
      <c r="D72" s="710"/>
      <c r="E72" s="712"/>
      <c r="F72" s="712"/>
      <c r="G72" s="549"/>
      <c r="H72" s="549"/>
      <c r="I72" s="549"/>
    </row>
    <row r="73" spans="1:14" ht="15">
      <c r="A73" s="544">
        <v>29</v>
      </c>
      <c r="B73" s="361" t="s">
        <v>204</v>
      </c>
      <c r="C73" s="723" t="s">
        <v>27</v>
      </c>
      <c r="D73" s="723" t="s">
        <v>362</v>
      </c>
      <c r="E73" s="545">
        <v>850</v>
      </c>
      <c r="F73" s="703" t="s">
        <v>120</v>
      </c>
      <c r="G73" s="546" t="s">
        <v>363</v>
      </c>
      <c r="H73" s="546" t="s">
        <v>364</v>
      </c>
      <c r="I73" s="546" t="s">
        <v>206</v>
      </c>
      <c r="J73" s="229"/>
    </row>
    <row r="74" spans="1:14" ht="15">
      <c r="A74" s="544">
        <v>30</v>
      </c>
      <c r="B74" s="404" t="s">
        <v>145</v>
      </c>
      <c r="C74" s="546" t="s">
        <v>23</v>
      </c>
      <c r="D74" s="724" t="s">
        <v>146</v>
      </c>
      <c r="E74" s="670">
        <v>100</v>
      </c>
      <c r="F74" s="703" t="s">
        <v>120</v>
      </c>
      <c r="G74" s="678" t="s">
        <v>365</v>
      </c>
      <c r="H74" s="678" t="s">
        <v>366</v>
      </c>
      <c r="I74" s="546" t="s">
        <v>331</v>
      </c>
      <c r="J74" s="30"/>
    </row>
    <row r="75" spans="1:14" s="77" customFormat="1" ht="15">
      <c r="A75" s="544">
        <v>31</v>
      </c>
      <c r="B75" s="697" t="s">
        <v>148</v>
      </c>
      <c r="C75" s="717" t="s">
        <v>23</v>
      </c>
      <c r="D75" s="717">
        <v>100</v>
      </c>
      <c r="E75" s="725">
        <v>100</v>
      </c>
      <c r="F75" s="703" t="s">
        <v>120</v>
      </c>
      <c r="G75" s="717" t="s">
        <v>367</v>
      </c>
      <c r="H75" s="726" t="s">
        <v>367</v>
      </c>
      <c r="I75" s="717" t="s">
        <v>368</v>
      </c>
      <c r="J75" s="30"/>
    </row>
    <row r="76" spans="1:14" s="77" customFormat="1" ht="15">
      <c r="A76" s="544">
        <v>32</v>
      </c>
      <c r="B76" s="701" t="s">
        <v>895</v>
      </c>
      <c r="C76" s="702" t="s">
        <v>23</v>
      </c>
      <c r="D76" s="702" t="s">
        <v>150</v>
      </c>
      <c r="E76" s="702">
        <v>44</v>
      </c>
      <c r="F76" s="703" t="s">
        <v>120</v>
      </c>
      <c r="G76" s="546" t="s">
        <v>369</v>
      </c>
      <c r="H76" s="546" t="s">
        <v>370</v>
      </c>
      <c r="I76" s="546" t="s">
        <v>151</v>
      </c>
      <c r="J76" s="25"/>
      <c r="K76" s="62"/>
      <c r="L76" s="78"/>
      <c r="M76" s="79"/>
      <c r="N76" s="76"/>
    </row>
    <row r="77" spans="1:14" s="77" customFormat="1" ht="15">
      <c r="A77" s="544">
        <v>33</v>
      </c>
      <c r="B77" s="701" t="s">
        <v>371</v>
      </c>
      <c r="C77" s="702" t="s">
        <v>23</v>
      </c>
      <c r="D77" s="702" t="s">
        <v>207</v>
      </c>
      <c r="E77" s="702">
        <v>180</v>
      </c>
      <c r="F77" s="703" t="s">
        <v>120</v>
      </c>
      <c r="G77" s="546" t="s">
        <v>372</v>
      </c>
      <c r="H77" s="546" t="s">
        <v>373</v>
      </c>
      <c r="I77" s="546" t="s">
        <v>208</v>
      </c>
      <c r="J77" s="25"/>
      <c r="K77" s="62"/>
      <c r="L77" s="78"/>
      <c r="M77" s="79"/>
      <c r="N77" s="76"/>
    </row>
    <row r="78" spans="1:14" s="77" customFormat="1" ht="15">
      <c r="A78" s="544">
        <v>34</v>
      </c>
      <c r="B78" s="701" t="s">
        <v>374</v>
      </c>
      <c r="C78" s="702" t="s">
        <v>23</v>
      </c>
      <c r="D78" s="702" t="s">
        <v>210</v>
      </c>
      <c r="E78" s="702">
        <v>36</v>
      </c>
      <c r="F78" s="703" t="s">
        <v>120</v>
      </c>
      <c r="G78" s="546" t="s">
        <v>375</v>
      </c>
      <c r="H78" s="546" t="s">
        <v>376</v>
      </c>
      <c r="I78" s="546" t="s">
        <v>211</v>
      </c>
      <c r="J78" s="25"/>
      <c r="K78" s="62"/>
      <c r="L78" s="78"/>
      <c r="M78" s="79"/>
      <c r="N78" s="76"/>
    </row>
    <row r="79" spans="1:14" s="77" customFormat="1" ht="15">
      <c r="A79" s="544">
        <v>35</v>
      </c>
      <c r="B79" s="697" t="s">
        <v>152</v>
      </c>
      <c r="C79" s="717" t="s">
        <v>81</v>
      </c>
      <c r="D79" s="717" t="s">
        <v>153</v>
      </c>
      <c r="E79" s="725">
        <v>76</v>
      </c>
      <c r="F79" s="703" t="s">
        <v>120</v>
      </c>
      <c r="G79" s="546" t="s">
        <v>369</v>
      </c>
      <c r="H79" s="383" t="s">
        <v>120</v>
      </c>
      <c r="I79" s="546" t="s">
        <v>151</v>
      </c>
      <c r="J79" s="25"/>
    </row>
    <row r="80" spans="1:14" s="72" customFormat="1" ht="15">
      <c r="A80" s="544">
        <v>36</v>
      </c>
      <c r="B80" s="363" t="s">
        <v>155</v>
      </c>
      <c r="C80" s="396" t="s">
        <v>81</v>
      </c>
      <c r="D80" s="396" t="s">
        <v>156</v>
      </c>
      <c r="E80" s="727">
        <v>99</v>
      </c>
      <c r="F80" s="703" t="s">
        <v>120</v>
      </c>
      <c r="G80" s="396" t="s">
        <v>377</v>
      </c>
      <c r="H80" s="396" t="s">
        <v>378</v>
      </c>
      <c r="I80" s="728" t="s">
        <v>157</v>
      </c>
      <c r="J80" s="25"/>
    </row>
    <row r="81" spans="1:15" ht="15">
      <c r="A81" s="544">
        <v>37</v>
      </c>
      <c r="B81" s="361" t="s">
        <v>379</v>
      </c>
      <c r="C81" s="546" t="s">
        <v>158</v>
      </c>
      <c r="D81" s="546" t="s">
        <v>159</v>
      </c>
      <c r="E81" s="678">
        <v>400</v>
      </c>
      <c r="F81" s="547" t="s">
        <v>120</v>
      </c>
      <c r="G81" s="546" t="s">
        <v>380</v>
      </c>
      <c r="H81" s="546" t="s">
        <v>244</v>
      </c>
      <c r="I81" s="546" t="s">
        <v>381</v>
      </c>
      <c r="J81" s="25"/>
    </row>
    <row r="82" spans="1:15" ht="15">
      <c r="A82" s="544">
        <v>38</v>
      </c>
      <c r="B82" s="697" t="s">
        <v>163</v>
      </c>
      <c r="C82" s="717" t="s">
        <v>69</v>
      </c>
      <c r="D82" s="717" t="s">
        <v>164</v>
      </c>
      <c r="E82" s="729">
        <v>500</v>
      </c>
      <c r="F82" s="703" t="s">
        <v>120</v>
      </c>
      <c r="G82" s="546" t="s">
        <v>384</v>
      </c>
      <c r="H82" s="546" t="s">
        <v>385</v>
      </c>
      <c r="I82" s="546" t="s">
        <v>165</v>
      </c>
      <c r="J82" s="230"/>
    </row>
    <row r="83" spans="1:15" ht="14.25" customHeight="1">
      <c r="A83" s="544">
        <v>39</v>
      </c>
      <c r="B83" s="362" t="s">
        <v>166</v>
      </c>
      <c r="C83" s="396" t="s">
        <v>69</v>
      </c>
      <c r="D83" s="396" t="s">
        <v>167</v>
      </c>
      <c r="E83" s="727">
        <v>120</v>
      </c>
      <c r="F83" s="703" t="s">
        <v>120</v>
      </c>
      <c r="G83" s="546" t="s">
        <v>347</v>
      </c>
      <c r="H83" s="546" t="s">
        <v>386</v>
      </c>
      <c r="I83" s="371" t="s">
        <v>168</v>
      </c>
      <c r="J83" s="25"/>
    </row>
    <row r="84" spans="1:15" s="72" customFormat="1" ht="15">
      <c r="A84" s="544">
        <v>40</v>
      </c>
      <c r="B84" s="362" t="s">
        <v>171</v>
      </c>
      <c r="C84" s="396" t="s">
        <v>69</v>
      </c>
      <c r="D84" s="396" t="s">
        <v>850</v>
      </c>
      <c r="E84" s="396">
        <v>51</v>
      </c>
      <c r="F84" s="703" t="s">
        <v>120</v>
      </c>
      <c r="G84" s="546" t="s">
        <v>390</v>
      </c>
      <c r="H84" s="546" t="s">
        <v>391</v>
      </c>
      <c r="I84" s="703" t="s">
        <v>120</v>
      </c>
      <c r="J84" s="25"/>
    </row>
    <row r="85" spans="1:15" s="72" customFormat="1" ht="15">
      <c r="A85" s="544">
        <v>41</v>
      </c>
      <c r="B85" s="362" t="s">
        <v>212</v>
      </c>
      <c r="C85" s="396" t="s">
        <v>69</v>
      </c>
      <c r="D85" s="396" t="s">
        <v>213</v>
      </c>
      <c r="E85" s="396">
        <v>97</v>
      </c>
      <c r="F85" s="703" t="s">
        <v>120</v>
      </c>
      <c r="G85" s="546" t="s">
        <v>392</v>
      </c>
      <c r="H85" s="546" t="s">
        <v>393</v>
      </c>
      <c r="I85" s="546" t="s">
        <v>214</v>
      </c>
      <c r="J85" s="25"/>
    </row>
    <row r="86" spans="1:15" s="72" customFormat="1" ht="15">
      <c r="A86" s="544">
        <v>42</v>
      </c>
      <c r="B86" s="362" t="s">
        <v>215</v>
      </c>
      <c r="C86" s="396" t="s">
        <v>69</v>
      </c>
      <c r="D86" s="396" t="s">
        <v>169</v>
      </c>
      <c r="E86" s="396">
        <v>96</v>
      </c>
      <c r="F86" s="703" t="s">
        <v>120</v>
      </c>
      <c r="G86" s="546" t="s">
        <v>394</v>
      </c>
      <c r="H86" s="546" t="s">
        <v>395</v>
      </c>
      <c r="I86" s="546" t="s">
        <v>216</v>
      </c>
      <c r="J86" s="30"/>
    </row>
    <row r="87" spans="1:15" s="72" customFormat="1" ht="15">
      <c r="A87" s="544">
        <v>43</v>
      </c>
      <c r="B87" s="362" t="s">
        <v>396</v>
      </c>
      <c r="C87" s="396" t="s">
        <v>69</v>
      </c>
      <c r="D87" s="396" t="s">
        <v>218</v>
      </c>
      <c r="E87" s="396">
        <v>66</v>
      </c>
      <c r="F87" s="703" t="s">
        <v>120</v>
      </c>
      <c r="G87" s="546" t="s">
        <v>336</v>
      </c>
      <c r="H87" s="546" t="s">
        <v>397</v>
      </c>
      <c r="I87" s="546" t="s">
        <v>398</v>
      </c>
      <c r="J87" s="30"/>
    </row>
    <row r="88" spans="1:15" s="72" customFormat="1" ht="15">
      <c r="A88" s="544">
        <v>44</v>
      </c>
      <c r="B88" s="362" t="s">
        <v>220</v>
      </c>
      <c r="C88" s="396" t="s">
        <v>69</v>
      </c>
      <c r="D88" s="396" t="s">
        <v>169</v>
      </c>
      <c r="E88" s="396">
        <v>96</v>
      </c>
      <c r="F88" s="703" t="s">
        <v>120</v>
      </c>
      <c r="G88" s="546" t="s">
        <v>399</v>
      </c>
      <c r="H88" s="546" t="s">
        <v>400</v>
      </c>
      <c r="I88" s="546" t="s">
        <v>221</v>
      </c>
      <c r="J88" s="30"/>
    </row>
    <row r="89" spans="1:15" s="72" customFormat="1" ht="15">
      <c r="A89" s="544">
        <v>45</v>
      </c>
      <c r="B89" s="362" t="s">
        <v>222</v>
      </c>
      <c r="C89" s="396" t="s">
        <v>69</v>
      </c>
      <c r="D89" s="396" t="s">
        <v>223</v>
      </c>
      <c r="E89" s="396">
        <v>300</v>
      </c>
      <c r="F89" s="703" t="s">
        <v>120</v>
      </c>
      <c r="G89" s="546" t="s">
        <v>401</v>
      </c>
      <c r="H89" s="546" t="s">
        <v>402</v>
      </c>
      <c r="I89" s="546" t="s">
        <v>224</v>
      </c>
      <c r="J89" s="30"/>
    </row>
    <row r="90" spans="1:15" s="72" customFormat="1" ht="15">
      <c r="A90" s="544">
        <v>46</v>
      </c>
      <c r="B90" s="362" t="s">
        <v>225</v>
      </c>
      <c r="C90" s="396" t="s">
        <v>226</v>
      </c>
      <c r="D90" s="396" t="s">
        <v>227</v>
      </c>
      <c r="E90" s="396">
        <v>144</v>
      </c>
      <c r="F90" s="703" t="s">
        <v>120</v>
      </c>
      <c r="G90" s="546" t="s">
        <v>403</v>
      </c>
      <c r="H90" s="546" t="s">
        <v>404</v>
      </c>
      <c r="I90" s="546" t="s">
        <v>228</v>
      </c>
      <c r="J90" s="30"/>
    </row>
    <row r="91" spans="1:15" s="67" customFormat="1" ht="15">
      <c r="A91" s="674"/>
      <c r="B91" s="829" t="s">
        <v>405</v>
      </c>
      <c r="C91" s="829"/>
      <c r="D91" s="829"/>
      <c r="E91" s="730">
        <f>SUM(E73:E90)</f>
        <v>3355</v>
      </c>
      <c r="F91" s="712"/>
      <c r="G91" s="549"/>
      <c r="H91" s="549"/>
      <c r="I91" s="549"/>
    </row>
    <row r="92" spans="1:15" s="67" customFormat="1" ht="15">
      <c r="A92" s="674"/>
      <c r="B92" s="829" t="s">
        <v>406</v>
      </c>
      <c r="C92" s="829"/>
      <c r="D92" s="829"/>
      <c r="E92" s="709">
        <f>E91+E71+E52</f>
        <v>13267.5</v>
      </c>
      <c r="F92" s="712"/>
      <c r="G92" s="696"/>
      <c r="H92" s="549"/>
      <c r="I92" s="549"/>
    </row>
    <row r="93" spans="1:15" s="749" customFormat="1" ht="31.5" customHeight="1">
      <c r="A93" s="835" t="s">
        <v>999</v>
      </c>
      <c r="B93" s="835"/>
      <c r="C93" s="835"/>
      <c r="D93" s="835"/>
      <c r="E93" s="835"/>
      <c r="F93" s="835"/>
      <c r="G93" s="835"/>
      <c r="H93" s="835"/>
      <c r="I93" s="835"/>
      <c r="J93" s="691"/>
      <c r="K93" s="691"/>
      <c r="L93" s="691"/>
      <c r="M93" s="691"/>
      <c r="N93" s="691"/>
      <c r="O93" s="691"/>
    </row>
    <row r="94" spans="1:15" ht="39" customHeight="1">
      <c r="A94" s="830" t="s">
        <v>987</v>
      </c>
      <c r="B94" s="830"/>
      <c r="C94" s="830"/>
      <c r="D94" s="830"/>
      <c r="E94" s="830"/>
      <c r="F94" s="830"/>
      <c r="G94" s="830"/>
      <c r="H94" s="830"/>
      <c r="I94" s="830"/>
    </row>
  </sheetData>
  <mergeCells count="13">
    <mergeCell ref="B91:D91"/>
    <mergeCell ref="B92:D92"/>
    <mergeCell ref="A94:I94"/>
    <mergeCell ref="A1:I1"/>
    <mergeCell ref="A2:I2"/>
    <mergeCell ref="A3:I3"/>
    <mergeCell ref="B37:D37"/>
    <mergeCell ref="B52:D52"/>
    <mergeCell ref="B71:D71"/>
    <mergeCell ref="A93:I93"/>
    <mergeCell ref="C18:D18"/>
    <mergeCell ref="C28:D28"/>
    <mergeCell ref="C36:D36"/>
  </mergeCells>
  <pageMargins left="0.75" right="0.35433070866141703" top="0.18" bottom="0.33" header="0.34" footer="0.17"/>
  <pageSetup paperSize="9" scale="60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96"/>
  <sheetViews>
    <sheetView topLeftCell="A79" zoomScale="75" zoomScaleNormal="75" zoomScaleSheetLayoutView="75" workbookViewId="0">
      <selection activeCell="B73" sqref="B73"/>
    </sheetView>
  </sheetViews>
  <sheetFormatPr defaultColWidth="11" defaultRowHeight="15.75"/>
  <cols>
    <col min="1" max="1" width="7" style="755" customWidth="1"/>
    <col min="2" max="2" width="31.42578125" style="45" customWidth="1"/>
    <col min="3" max="3" width="16.5703125" style="99" customWidth="1"/>
    <col min="4" max="4" width="15.5703125" style="98" customWidth="1"/>
    <col min="5" max="5" width="13.42578125" style="100" customWidth="1"/>
    <col min="6" max="6" width="18.5703125" style="100" customWidth="1"/>
    <col min="7" max="7" width="18.85546875" style="98" customWidth="1"/>
    <col min="8" max="8" width="6.28515625" style="45" customWidth="1"/>
    <col min="9" max="9" width="24.28515625" style="45" bestFit="1" customWidth="1"/>
    <col min="10" max="10" width="12.7109375" style="45" bestFit="1" customWidth="1"/>
    <col min="11" max="11" width="7.42578125" style="45" bestFit="1" customWidth="1"/>
    <col min="12" max="16384" width="11" style="45"/>
  </cols>
  <sheetData>
    <row r="1" spans="1:14" ht="33" customHeight="1">
      <c r="A1" s="831" t="s">
        <v>992</v>
      </c>
      <c r="B1" s="831"/>
      <c r="C1" s="831"/>
      <c r="D1" s="831"/>
      <c r="E1" s="831"/>
      <c r="F1" s="831"/>
      <c r="G1" s="831"/>
    </row>
    <row r="2" spans="1:14">
      <c r="A2" s="841" t="s">
        <v>407</v>
      </c>
      <c r="B2" s="841"/>
      <c r="C2" s="841"/>
      <c r="D2" s="841"/>
      <c r="E2" s="841"/>
      <c r="F2" s="841"/>
      <c r="G2" s="841"/>
    </row>
    <row r="3" spans="1:14">
      <c r="A3" s="841" t="s">
        <v>408</v>
      </c>
      <c r="B3" s="841"/>
      <c r="C3" s="841"/>
      <c r="D3" s="841"/>
      <c r="E3" s="841"/>
      <c r="F3" s="841"/>
      <c r="G3" s="841"/>
    </row>
    <row r="4" spans="1:14">
      <c r="A4" s="750" t="s">
        <v>3</v>
      </c>
      <c r="B4" s="424" t="s">
        <v>409</v>
      </c>
      <c r="C4" s="425" t="s">
        <v>410</v>
      </c>
      <c r="D4" s="426" t="s">
        <v>235</v>
      </c>
      <c r="E4" s="427" t="s">
        <v>7</v>
      </c>
      <c r="F4" s="426" t="s">
        <v>411</v>
      </c>
      <c r="G4" s="428" t="s">
        <v>412</v>
      </c>
    </row>
    <row r="5" spans="1:14">
      <c r="A5" s="751" t="s">
        <v>10</v>
      </c>
      <c r="B5" s="429"/>
      <c r="C5" s="376"/>
      <c r="D5" s="430" t="s">
        <v>413</v>
      </c>
      <c r="E5" s="431"/>
      <c r="F5" s="430" t="s">
        <v>414</v>
      </c>
      <c r="G5" s="432" t="s">
        <v>415</v>
      </c>
    </row>
    <row r="6" spans="1:14">
      <c r="A6" s="752"/>
      <c r="B6" s="433"/>
      <c r="C6" s="434"/>
      <c r="D6" s="435"/>
      <c r="E6" s="436" t="s">
        <v>12</v>
      </c>
      <c r="F6" s="435" t="s">
        <v>416</v>
      </c>
      <c r="G6" s="437" t="s">
        <v>417</v>
      </c>
    </row>
    <row r="7" spans="1:14" s="7" customFormat="1">
      <c r="A7" s="753" t="s">
        <v>15</v>
      </c>
      <c r="B7" s="389" t="s">
        <v>18</v>
      </c>
      <c r="C7" s="390"/>
      <c r="D7" s="390"/>
      <c r="E7" s="390"/>
      <c r="F7" s="390"/>
      <c r="G7" s="390"/>
    </row>
    <row r="8" spans="1:14" s="7" customFormat="1">
      <c r="A8" s="753"/>
      <c r="B8" s="375" t="s">
        <v>20</v>
      </c>
      <c r="C8" s="390"/>
      <c r="D8" s="390"/>
      <c r="E8" s="390"/>
      <c r="F8" s="390"/>
      <c r="G8" s="390"/>
    </row>
    <row r="9" spans="1:14" s="94" customFormat="1">
      <c r="A9" s="549" t="s">
        <v>21</v>
      </c>
      <c r="B9" s="440" t="s">
        <v>55</v>
      </c>
      <c r="C9" s="441" t="s">
        <v>27</v>
      </c>
      <c r="D9" s="442" t="s">
        <v>56</v>
      </c>
      <c r="E9" s="443">
        <v>240</v>
      </c>
      <c r="F9" s="444" t="s">
        <v>25</v>
      </c>
      <c r="G9" s="439" t="s">
        <v>418</v>
      </c>
      <c r="H9" s="393"/>
      <c r="I9" s="398"/>
      <c r="J9" s="367"/>
    </row>
    <row r="10" spans="1:14" s="94" customFormat="1">
      <c r="A10" s="549" t="s">
        <v>245</v>
      </c>
      <c r="B10" s="447" t="s">
        <v>26</v>
      </c>
      <c r="C10" s="378" t="s">
        <v>27</v>
      </c>
      <c r="D10" s="445" t="s">
        <v>28</v>
      </c>
      <c r="E10" s="387">
        <v>44</v>
      </c>
      <c r="F10" s="387" t="s">
        <v>29</v>
      </c>
      <c r="G10" s="445" t="s">
        <v>419</v>
      </c>
      <c r="H10" s="393"/>
      <c r="I10" s="398"/>
      <c r="J10" s="367"/>
    </row>
    <row r="11" spans="1:14" s="94" customFormat="1">
      <c r="A11" s="549" t="s">
        <v>249</v>
      </c>
      <c r="B11" s="447" t="s">
        <v>57</v>
      </c>
      <c r="C11" s="378" t="s">
        <v>27</v>
      </c>
      <c r="D11" s="445" t="s">
        <v>58</v>
      </c>
      <c r="E11" s="387">
        <v>45</v>
      </c>
      <c r="F11" s="387" t="s">
        <v>29</v>
      </c>
      <c r="G11" s="445" t="s">
        <v>419</v>
      </c>
      <c r="H11" s="382"/>
      <c r="I11" s="398"/>
      <c r="J11" s="367"/>
    </row>
    <row r="12" spans="1:14">
      <c r="A12" s="549" t="s">
        <v>252</v>
      </c>
      <c r="B12" s="440" t="s">
        <v>22</v>
      </c>
      <c r="C12" s="441" t="s">
        <v>23</v>
      </c>
      <c r="D12" s="442" t="s">
        <v>24</v>
      </c>
      <c r="E12" s="446">
        <v>231</v>
      </c>
      <c r="F12" s="444" t="s">
        <v>25</v>
      </c>
      <c r="G12" s="439" t="s">
        <v>418</v>
      </c>
      <c r="H12" s="393"/>
      <c r="I12" s="398"/>
      <c r="J12" s="370"/>
    </row>
    <row r="13" spans="1:14">
      <c r="A13" s="549" t="s">
        <v>41</v>
      </c>
      <c r="B13" s="440" t="s">
        <v>422</v>
      </c>
      <c r="C13" s="442" t="s">
        <v>23</v>
      </c>
      <c r="D13" s="439" t="s">
        <v>423</v>
      </c>
      <c r="E13" s="449">
        <v>520</v>
      </c>
      <c r="F13" s="439" t="s">
        <v>61</v>
      </c>
      <c r="G13" s="439" t="s">
        <v>424</v>
      </c>
      <c r="H13" s="382"/>
      <c r="I13" s="361"/>
      <c r="J13" s="364"/>
    </row>
    <row r="14" spans="1:14">
      <c r="A14" s="549" t="s">
        <v>47</v>
      </c>
      <c r="B14" s="448" t="s">
        <v>262</v>
      </c>
      <c r="C14" s="378" t="s">
        <v>23</v>
      </c>
      <c r="D14" s="378">
        <v>412</v>
      </c>
      <c r="E14" s="397">
        <v>412</v>
      </c>
      <c r="F14" s="378" t="s">
        <v>65</v>
      </c>
      <c r="G14" s="378" t="s">
        <v>425</v>
      </c>
      <c r="H14" s="393"/>
      <c r="I14" s="398"/>
      <c r="J14" s="370"/>
    </row>
    <row r="15" spans="1:14" s="94" customFormat="1" ht="15" customHeight="1">
      <c r="A15" s="549" t="s">
        <v>261</v>
      </c>
      <c r="B15" s="448" t="s">
        <v>75</v>
      </c>
      <c r="C15" s="397" t="s">
        <v>23</v>
      </c>
      <c r="D15" s="397" t="s">
        <v>76</v>
      </c>
      <c r="E15" s="397">
        <v>800</v>
      </c>
      <c r="F15" s="450" t="s">
        <v>77</v>
      </c>
      <c r="G15" s="445" t="s">
        <v>427</v>
      </c>
      <c r="H15" s="382"/>
      <c r="I15" s="398"/>
      <c r="J15" s="367"/>
    </row>
    <row r="16" spans="1:14">
      <c r="A16" s="549" t="s">
        <v>426</v>
      </c>
      <c r="B16" s="448" t="s">
        <v>420</v>
      </c>
      <c r="C16" s="378" t="s">
        <v>32</v>
      </c>
      <c r="D16" s="378" t="s">
        <v>33</v>
      </c>
      <c r="E16" s="397">
        <v>132</v>
      </c>
      <c r="F16" s="378" t="s">
        <v>34</v>
      </c>
      <c r="G16" s="397" t="s">
        <v>421</v>
      </c>
      <c r="H16" s="544"/>
      <c r="I16" s="361"/>
      <c r="J16" s="546"/>
      <c r="K16" s="232"/>
      <c r="L16" s="232"/>
      <c r="M16" s="232"/>
      <c r="N16" s="232"/>
    </row>
    <row r="17" spans="1:14">
      <c r="A17" s="549" t="s">
        <v>927</v>
      </c>
      <c r="B17" s="451" t="s">
        <v>451</v>
      </c>
      <c r="C17" s="378" t="s">
        <v>32</v>
      </c>
      <c r="D17" s="378" t="s">
        <v>96</v>
      </c>
      <c r="E17" s="397">
        <v>160</v>
      </c>
      <c r="F17" s="378" t="s">
        <v>97</v>
      </c>
      <c r="G17" s="397" t="s">
        <v>452</v>
      </c>
      <c r="H17" s="674"/>
      <c r="I17" s="361"/>
      <c r="J17" s="546"/>
      <c r="K17" s="232"/>
      <c r="L17" s="232"/>
      <c r="M17" s="232"/>
      <c r="N17" s="232"/>
    </row>
    <row r="18" spans="1:14" s="7" customFormat="1">
      <c r="A18" s="549"/>
      <c r="B18" s="401" t="s">
        <v>36</v>
      </c>
      <c r="C18" s="837" t="s">
        <v>937</v>
      </c>
      <c r="D18" s="837"/>
      <c r="E18" s="671">
        <f>SUM(E9:E17)</f>
        <v>2584</v>
      </c>
      <c r="F18" s="390"/>
      <c r="G18" s="390"/>
      <c r="H18" s="674"/>
      <c r="I18" s="402"/>
      <c r="J18" s="546"/>
      <c r="K18" s="546"/>
      <c r="L18" s="545"/>
      <c r="M18" s="733"/>
      <c r="N18" s="733"/>
    </row>
    <row r="19" spans="1:14">
      <c r="A19" s="549" t="s">
        <v>432</v>
      </c>
      <c r="B19" s="452" t="s">
        <v>429</v>
      </c>
      <c r="C19" s="453" t="s">
        <v>38</v>
      </c>
      <c r="D19" s="453" t="s">
        <v>430</v>
      </c>
      <c r="E19" s="454">
        <v>30</v>
      </c>
      <c r="F19" s="453" t="s">
        <v>66</v>
      </c>
      <c r="G19" s="454" t="s">
        <v>431</v>
      </c>
      <c r="H19" s="674"/>
      <c r="I19" s="675"/>
      <c r="J19" s="670"/>
      <c r="K19" s="670"/>
      <c r="L19" s="677"/>
      <c r="M19" s="232"/>
      <c r="N19" s="232"/>
    </row>
    <row r="20" spans="1:14">
      <c r="A20" s="549" t="s">
        <v>435</v>
      </c>
      <c r="B20" s="447" t="s">
        <v>433</v>
      </c>
      <c r="C20" s="378" t="s">
        <v>38</v>
      </c>
      <c r="D20" s="378" t="s">
        <v>430</v>
      </c>
      <c r="E20" s="454">
        <v>30</v>
      </c>
      <c r="F20" s="378" t="s">
        <v>40</v>
      </c>
      <c r="G20" s="454" t="s">
        <v>431</v>
      </c>
      <c r="H20" s="544"/>
      <c r="I20" s="361"/>
      <c r="J20" s="546"/>
      <c r="K20" s="546"/>
      <c r="L20" s="678"/>
      <c r="M20" s="232"/>
      <c r="N20" s="232"/>
    </row>
    <row r="21" spans="1:14">
      <c r="A21" s="549" t="s">
        <v>840</v>
      </c>
      <c r="B21" s="447" t="s">
        <v>272</v>
      </c>
      <c r="C21" s="378" t="s">
        <v>42</v>
      </c>
      <c r="D21" s="378" t="s">
        <v>273</v>
      </c>
      <c r="E21" s="397">
        <v>42</v>
      </c>
      <c r="F21" s="378" t="s">
        <v>44</v>
      </c>
      <c r="G21" s="455" t="s">
        <v>434</v>
      </c>
      <c r="H21" s="544"/>
      <c r="I21" s="336"/>
      <c r="J21" s="546"/>
      <c r="K21" s="396"/>
      <c r="L21" s="396"/>
      <c r="M21" s="232"/>
      <c r="N21" s="232"/>
    </row>
    <row r="22" spans="1:14">
      <c r="A22" s="549" t="s">
        <v>841</v>
      </c>
      <c r="B22" s="456" t="s">
        <v>321</v>
      </c>
      <c r="C22" s="457" t="s">
        <v>27</v>
      </c>
      <c r="D22" s="441" t="s">
        <v>112</v>
      </c>
      <c r="E22" s="441">
        <v>450</v>
      </c>
      <c r="F22" s="458" t="s">
        <v>123</v>
      </c>
      <c r="G22" s="444" t="s">
        <v>459</v>
      </c>
      <c r="H22" s="665"/>
      <c r="I22" s="362"/>
      <c r="J22" s="396"/>
      <c r="K22" s="396"/>
      <c r="L22" s="396"/>
      <c r="M22" s="232"/>
      <c r="N22" s="232"/>
    </row>
    <row r="23" spans="1:14">
      <c r="A23" s="549">
        <v>14</v>
      </c>
      <c r="B23" s="459" t="s">
        <v>129</v>
      </c>
      <c r="C23" s="460" t="s">
        <v>130</v>
      </c>
      <c r="D23" s="460" t="s">
        <v>131</v>
      </c>
      <c r="E23" s="461">
        <v>240</v>
      </c>
      <c r="F23" s="462" t="s">
        <v>478</v>
      </c>
      <c r="G23" s="463" t="s">
        <v>479</v>
      </c>
      <c r="H23" s="544"/>
      <c r="I23" s="336"/>
      <c r="J23" s="546"/>
      <c r="K23" s="396"/>
      <c r="L23" s="396"/>
      <c r="M23" s="232"/>
      <c r="N23" s="232"/>
    </row>
    <row r="24" spans="1:14">
      <c r="A24" s="549">
        <v>15</v>
      </c>
      <c r="B24" s="447" t="s">
        <v>332</v>
      </c>
      <c r="C24" s="549" t="s">
        <v>23</v>
      </c>
      <c r="D24" s="549" t="s">
        <v>981</v>
      </c>
      <c r="E24" s="550">
        <v>65</v>
      </c>
      <c r="F24" s="551" t="s">
        <v>465</v>
      </c>
      <c r="G24" s="550" t="s">
        <v>466</v>
      </c>
      <c r="H24" s="734"/>
      <c r="I24" s="734"/>
      <c r="J24" s="734"/>
      <c r="K24" s="734"/>
      <c r="L24" s="232"/>
      <c r="M24" s="232"/>
      <c r="N24" s="232"/>
    </row>
    <row r="25" spans="1:14">
      <c r="A25" s="549" t="s">
        <v>1063</v>
      </c>
      <c r="B25" s="447" t="s">
        <v>877</v>
      </c>
      <c r="C25" s="549" t="s">
        <v>23</v>
      </c>
      <c r="D25" s="549" t="s">
        <v>119</v>
      </c>
      <c r="E25" s="550">
        <v>65</v>
      </c>
      <c r="F25" s="458" t="s">
        <v>467</v>
      </c>
      <c r="G25" s="441" t="s">
        <v>468</v>
      </c>
      <c r="H25" s="57"/>
      <c r="I25" s="57"/>
      <c r="J25" s="57"/>
      <c r="K25" s="57"/>
    </row>
    <row r="26" spans="1:14">
      <c r="A26" s="549" t="s">
        <v>978</v>
      </c>
      <c r="B26" s="466" t="s">
        <v>133</v>
      </c>
      <c r="C26" s="441" t="s">
        <v>130</v>
      </c>
      <c r="D26" s="441" t="s">
        <v>134</v>
      </c>
      <c r="E26" s="441">
        <v>30</v>
      </c>
      <c r="F26" s="473" t="s">
        <v>135</v>
      </c>
      <c r="G26" s="458" t="s">
        <v>477</v>
      </c>
      <c r="H26" s="57"/>
      <c r="I26" s="57"/>
      <c r="J26" s="57"/>
      <c r="K26" s="57"/>
    </row>
    <row r="27" spans="1:14" s="7" customFormat="1">
      <c r="A27" s="754"/>
      <c r="C27" s="837" t="s">
        <v>938</v>
      </c>
      <c r="D27" s="837"/>
      <c r="E27" s="671">
        <f>SUM(E19:E26)</f>
        <v>952</v>
      </c>
      <c r="F27" s="390"/>
      <c r="G27" s="390"/>
      <c r="H27" s="72"/>
      <c r="I27" s="72"/>
      <c r="J27" s="72"/>
      <c r="K27" s="72"/>
    </row>
    <row r="28" spans="1:14" s="7" customFormat="1">
      <c r="A28" s="754"/>
      <c r="B28" s="779" t="s">
        <v>1064</v>
      </c>
      <c r="C28" s="766"/>
      <c r="D28" s="766"/>
      <c r="E28" s="390"/>
      <c r="F28" s="390"/>
      <c r="G28" s="390"/>
      <c r="H28" s="72"/>
      <c r="I28" s="72"/>
      <c r="J28" s="72"/>
      <c r="K28" s="72"/>
    </row>
    <row r="29" spans="1:14" s="7" customFormat="1">
      <c r="A29" s="774" t="s">
        <v>1062</v>
      </c>
      <c r="B29" s="777" t="s">
        <v>977</v>
      </c>
      <c r="C29" s="378" t="s">
        <v>32</v>
      </c>
      <c r="D29" s="378" t="s">
        <v>975</v>
      </c>
      <c r="E29" s="397">
        <v>9</v>
      </c>
      <c r="F29" s="390"/>
      <c r="G29" s="390"/>
      <c r="H29" s="72"/>
      <c r="I29" s="72"/>
      <c r="J29" s="72"/>
      <c r="K29" s="72"/>
    </row>
    <row r="30" spans="1:14" s="7" customFormat="1">
      <c r="A30" s="754"/>
      <c r="B30" s="401" t="s">
        <v>46</v>
      </c>
      <c r="C30" s="766"/>
      <c r="D30" s="766"/>
      <c r="E30" s="390"/>
      <c r="F30" s="390"/>
      <c r="G30" s="390"/>
      <c r="H30" s="72"/>
      <c r="I30" s="72"/>
      <c r="J30" s="72"/>
      <c r="K30" s="72"/>
    </row>
    <row r="31" spans="1:14">
      <c r="A31" s="549">
        <v>18</v>
      </c>
      <c r="B31" s="464" t="s">
        <v>48</v>
      </c>
      <c r="C31" s="378" t="s">
        <v>23</v>
      </c>
      <c r="D31" s="445" t="s">
        <v>49</v>
      </c>
      <c r="E31" s="387">
        <v>70</v>
      </c>
      <c r="F31" s="445" t="s">
        <v>50</v>
      </c>
      <c r="G31" s="445" t="s">
        <v>436</v>
      </c>
    </row>
    <row r="32" spans="1:14">
      <c r="A32" s="549">
        <v>19</v>
      </c>
      <c r="B32" s="447" t="s">
        <v>281</v>
      </c>
      <c r="C32" s="378" t="s">
        <v>438</v>
      </c>
      <c r="D32" s="445" t="s">
        <v>439</v>
      </c>
      <c r="E32" s="465">
        <v>330</v>
      </c>
      <c r="F32" s="445" t="s">
        <v>285</v>
      </c>
      <c r="G32" s="450" t="s">
        <v>440</v>
      </c>
    </row>
    <row r="33" spans="1:12">
      <c r="A33" s="549">
        <v>20</v>
      </c>
      <c r="B33" s="447" t="s">
        <v>68</v>
      </c>
      <c r="C33" s="378" t="s">
        <v>69</v>
      </c>
      <c r="D33" s="445" t="s">
        <v>70</v>
      </c>
      <c r="E33" s="387">
        <v>99</v>
      </c>
      <c r="F33" s="445" t="s">
        <v>71</v>
      </c>
      <c r="G33" s="445" t="s">
        <v>437</v>
      </c>
    </row>
    <row r="34" spans="1:12">
      <c r="A34" s="549">
        <v>21</v>
      </c>
      <c r="B34" s="466" t="s">
        <v>387</v>
      </c>
      <c r="C34" s="441" t="s">
        <v>69</v>
      </c>
      <c r="D34" s="441" t="s">
        <v>169</v>
      </c>
      <c r="E34" s="441">
        <v>96</v>
      </c>
      <c r="F34" s="458" t="s">
        <v>170</v>
      </c>
      <c r="G34" s="460" t="s">
        <v>498</v>
      </c>
    </row>
    <row r="35" spans="1:12">
      <c r="A35" s="754"/>
      <c r="B35" s="466"/>
      <c r="C35" s="837" t="s">
        <v>939</v>
      </c>
      <c r="D35" s="837"/>
      <c r="E35" s="671">
        <f>SUM(E31:E34)</f>
        <v>595</v>
      </c>
      <c r="F35" s="458"/>
      <c r="G35" s="460"/>
    </row>
    <row r="36" spans="1:12">
      <c r="A36" s="754"/>
      <c r="B36" s="838" t="s">
        <v>1043</v>
      </c>
      <c r="C36" s="838"/>
      <c r="D36" s="838"/>
      <c r="E36" s="386">
        <f>SUM(E18+E27+E35)</f>
        <v>4131</v>
      </c>
      <c r="F36" s="377"/>
      <c r="G36" s="378"/>
    </row>
    <row r="37" spans="1:12" s="7" customFormat="1">
      <c r="A37" s="756" t="s">
        <v>181</v>
      </c>
      <c r="B37" s="389" t="s">
        <v>85</v>
      </c>
      <c r="C37" s="390"/>
      <c r="D37" s="390"/>
      <c r="E37" s="390"/>
      <c r="F37" s="390"/>
      <c r="G37" s="390"/>
    </row>
    <row r="38" spans="1:12">
      <c r="A38" s="754"/>
      <c r="B38" s="401" t="s">
        <v>20</v>
      </c>
      <c r="C38" s="378"/>
      <c r="D38" s="445"/>
      <c r="E38" s="387"/>
      <c r="F38" s="445"/>
      <c r="G38" s="445"/>
    </row>
    <row r="39" spans="1:12">
      <c r="A39" s="549" t="s">
        <v>21</v>
      </c>
      <c r="B39" s="459" t="s">
        <v>86</v>
      </c>
      <c r="C39" s="441" t="s">
        <v>27</v>
      </c>
      <c r="D39" s="442" t="s">
        <v>87</v>
      </c>
      <c r="E39" s="443">
        <v>330</v>
      </c>
      <c r="F39" s="439" t="s">
        <v>88</v>
      </c>
      <c r="G39" s="397" t="s">
        <v>441</v>
      </c>
      <c r="H39" s="439"/>
      <c r="I39" s="697"/>
      <c r="J39" s="367"/>
    </row>
    <row r="40" spans="1:12" s="94" customFormat="1" ht="15" customHeight="1">
      <c r="A40" s="549" t="s">
        <v>245</v>
      </c>
      <c r="B40" s="440" t="s">
        <v>442</v>
      </c>
      <c r="C40" s="442" t="s">
        <v>23</v>
      </c>
      <c r="D40" s="439" t="s">
        <v>443</v>
      </c>
      <c r="E40" s="449">
        <v>800</v>
      </c>
      <c r="F40" s="439" t="s">
        <v>91</v>
      </c>
      <c r="G40" s="439" t="s">
        <v>444</v>
      </c>
      <c r="H40" s="439"/>
      <c r="I40" s="361"/>
      <c r="J40" s="364"/>
    </row>
    <row r="41" spans="1:12" s="43" customFormat="1">
      <c r="A41" s="549" t="s">
        <v>249</v>
      </c>
      <c r="B41" s="466" t="s">
        <v>445</v>
      </c>
      <c r="C41" s="441" t="s">
        <v>81</v>
      </c>
      <c r="D41" s="441" t="s">
        <v>184</v>
      </c>
      <c r="E41" s="441">
        <v>1000</v>
      </c>
      <c r="F41" s="467" t="s">
        <v>185</v>
      </c>
      <c r="G41" s="444" t="s">
        <v>446</v>
      </c>
      <c r="H41" s="439"/>
      <c r="I41" s="361"/>
      <c r="J41" s="364"/>
      <c r="K41" s="111"/>
      <c r="L41" s="42"/>
    </row>
    <row r="42" spans="1:12">
      <c r="A42" s="549" t="s">
        <v>252</v>
      </c>
      <c r="B42" s="447" t="s">
        <v>93</v>
      </c>
      <c r="C42" s="378" t="s">
        <v>81</v>
      </c>
      <c r="D42" s="445" t="s">
        <v>60</v>
      </c>
      <c r="E42" s="465">
        <v>520</v>
      </c>
      <c r="F42" s="445" t="s">
        <v>447</v>
      </c>
      <c r="G42" s="445" t="s">
        <v>447</v>
      </c>
      <c r="H42" s="439"/>
      <c r="I42" s="701"/>
      <c r="J42" s="364"/>
    </row>
    <row r="43" spans="1:12">
      <c r="A43" s="549" t="s">
        <v>41</v>
      </c>
      <c r="B43" s="447" t="s">
        <v>300</v>
      </c>
      <c r="C43" s="378" t="s">
        <v>81</v>
      </c>
      <c r="D43" s="445" t="s">
        <v>187</v>
      </c>
      <c r="E43" s="465">
        <v>171</v>
      </c>
      <c r="F43" s="445" t="s">
        <v>448</v>
      </c>
      <c r="G43" s="445" t="s">
        <v>449</v>
      </c>
      <c r="H43" s="439"/>
      <c r="I43" s="701"/>
      <c r="J43" s="364"/>
    </row>
    <row r="44" spans="1:12">
      <c r="A44" s="549" t="s">
        <v>47</v>
      </c>
      <c r="B44" s="447" t="s">
        <v>190</v>
      </c>
      <c r="C44" s="378" t="s">
        <v>81</v>
      </c>
      <c r="D44" s="445" t="s">
        <v>191</v>
      </c>
      <c r="E44" s="465">
        <v>444</v>
      </c>
      <c r="F44" s="445" t="s">
        <v>192</v>
      </c>
      <c r="G44" s="445" t="s">
        <v>450</v>
      </c>
      <c r="H44" s="439"/>
      <c r="I44" s="701"/>
      <c r="J44" s="364"/>
    </row>
    <row r="45" spans="1:12" s="94" customFormat="1">
      <c r="A45" s="549" t="s">
        <v>261</v>
      </c>
      <c r="B45" s="466" t="s">
        <v>316</v>
      </c>
      <c r="C45" s="441" t="s">
        <v>32</v>
      </c>
      <c r="D45" s="441" t="s">
        <v>167</v>
      </c>
      <c r="E45" s="441">
        <v>120</v>
      </c>
      <c r="F45" s="467"/>
      <c r="G45" s="444" t="s">
        <v>195</v>
      </c>
      <c r="H45" s="439"/>
      <c r="I45" s="362"/>
      <c r="J45" s="367"/>
    </row>
    <row r="46" spans="1:12">
      <c r="A46" s="549" t="s">
        <v>426</v>
      </c>
      <c r="B46" s="440" t="s">
        <v>98</v>
      </c>
      <c r="C46" s="468" t="s">
        <v>453</v>
      </c>
      <c r="D46" s="439" t="s">
        <v>100</v>
      </c>
      <c r="E46" s="449">
        <v>2000</v>
      </c>
      <c r="F46" s="439" t="s">
        <v>101</v>
      </c>
      <c r="G46" s="439" t="s">
        <v>454</v>
      </c>
      <c r="H46" s="439"/>
      <c r="I46" s="398"/>
      <c r="J46" s="395"/>
    </row>
    <row r="47" spans="1:12">
      <c r="A47" s="549" t="s">
        <v>428</v>
      </c>
      <c r="B47" s="447" t="s">
        <v>102</v>
      </c>
      <c r="C47" s="378" t="s">
        <v>99</v>
      </c>
      <c r="D47" s="445" t="s">
        <v>103</v>
      </c>
      <c r="E47" s="387">
        <v>600</v>
      </c>
      <c r="F47" s="445" t="s">
        <v>104</v>
      </c>
      <c r="G47" s="445" t="s">
        <v>455</v>
      </c>
      <c r="H47" s="439"/>
      <c r="I47" s="398"/>
      <c r="J47" s="395"/>
    </row>
    <row r="48" spans="1:12" s="43" customFormat="1">
      <c r="A48" s="549" t="s">
        <v>432</v>
      </c>
      <c r="B48" s="447" t="s">
        <v>105</v>
      </c>
      <c r="C48" s="378" t="s">
        <v>99</v>
      </c>
      <c r="D48" s="378" t="s">
        <v>106</v>
      </c>
      <c r="E48" s="397">
        <v>110</v>
      </c>
      <c r="F48" s="378" t="s">
        <v>107</v>
      </c>
      <c r="G48" s="463" t="s">
        <v>456</v>
      </c>
      <c r="H48" s="439"/>
      <c r="I48" s="361"/>
      <c r="J48" s="364"/>
      <c r="K48" s="111"/>
      <c r="L48" s="42"/>
    </row>
    <row r="49" spans="1:12" s="43" customFormat="1" ht="28.5">
      <c r="A49" s="549" t="s">
        <v>435</v>
      </c>
      <c r="B49" s="466" t="s">
        <v>108</v>
      </c>
      <c r="C49" s="441" t="s">
        <v>109</v>
      </c>
      <c r="D49" s="441" t="s">
        <v>110</v>
      </c>
      <c r="E49" s="441">
        <v>60</v>
      </c>
      <c r="F49" s="467" t="s">
        <v>457</v>
      </c>
      <c r="G49" s="469" t="s">
        <v>458</v>
      </c>
      <c r="H49" s="439"/>
      <c r="I49" s="362"/>
      <c r="J49" s="367"/>
      <c r="K49" s="111"/>
      <c r="L49" s="42"/>
    </row>
    <row r="50" spans="1:12">
      <c r="A50" s="757"/>
      <c r="B50" s="486" t="s">
        <v>320</v>
      </c>
      <c r="C50" s="485"/>
      <c r="D50" s="485"/>
      <c r="E50" s="386">
        <f>SUM(E39:E49)</f>
        <v>6155</v>
      </c>
      <c r="F50" s="377"/>
      <c r="G50" s="463"/>
    </row>
    <row r="51" spans="1:12">
      <c r="A51" s="757"/>
      <c r="B51" s="486" t="s">
        <v>36</v>
      </c>
      <c r="C51" s="376"/>
      <c r="D51" s="376"/>
      <c r="E51" s="377"/>
      <c r="F51" s="377"/>
      <c r="G51" s="445"/>
    </row>
    <row r="52" spans="1:12">
      <c r="A52" s="549">
        <v>12</v>
      </c>
      <c r="B52" s="447" t="s">
        <v>1029</v>
      </c>
      <c r="C52" s="442" t="s">
        <v>27</v>
      </c>
      <c r="D52" s="441" t="s">
        <v>1014</v>
      </c>
      <c r="E52" s="441">
        <v>37.5</v>
      </c>
      <c r="F52" s="439" t="s">
        <v>1048</v>
      </c>
      <c r="G52" s="439" t="s">
        <v>1041</v>
      </c>
    </row>
    <row r="53" spans="1:12">
      <c r="A53" s="549">
        <v>13</v>
      </c>
      <c r="B53" s="447" t="s">
        <v>1030</v>
      </c>
      <c r="C53" s="442" t="s">
        <v>27</v>
      </c>
      <c r="D53" s="441" t="s">
        <v>1012</v>
      </c>
      <c r="E53" s="441">
        <v>48</v>
      </c>
      <c r="F53" s="439" t="s">
        <v>1042</v>
      </c>
      <c r="G53" s="439" t="s">
        <v>1047</v>
      </c>
    </row>
    <row r="54" spans="1:12" s="43" customFormat="1">
      <c r="A54" s="549">
        <v>14</v>
      </c>
      <c r="B54" s="440" t="s">
        <v>324</v>
      </c>
      <c r="C54" s="442" t="s">
        <v>23</v>
      </c>
      <c r="D54" s="439" t="s">
        <v>114</v>
      </c>
      <c r="E54" s="449">
        <v>100</v>
      </c>
      <c r="F54" s="439" t="s">
        <v>115</v>
      </c>
      <c r="G54" s="439" t="s">
        <v>462</v>
      </c>
      <c r="H54" s="392"/>
      <c r="I54" s="447"/>
      <c r="J54" s="378"/>
      <c r="K54" s="111"/>
      <c r="L54" s="234"/>
    </row>
    <row r="55" spans="1:12" s="94" customFormat="1" ht="16.5" customHeight="1">
      <c r="A55" s="549">
        <v>15</v>
      </c>
      <c r="B55" s="466" t="s">
        <v>118</v>
      </c>
      <c r="C55" s="441" t="s">
        <v>23</v>
      </c>
      <c r="D55" s="441" t="s">
        <v>119</v>
      </c>
      <c r="E55" s="441">
        <v>65</v>
      </c>
      <c r="F55" s="458" t="s">
        <v>467</v>
      </c>
      <c r="G55" s="441" t="s">
        <v>468</v>
      </c>
      <c r="H55" s="392"/>
      <c r="I55" s="466"/>
      <c r="J55" s="441"/>
    </row>
    <row r="56" spans="1:12" s="94" customFormat="1" ht="16.5" customHeight="1">
      <c r="A56" s="549">
        <v>16</v>
      </c>
      <c r="B56" s="466" t="s">
        <v>122</v>
      </c>
      <c r="C56" s="441" t="s">
        <v>23</v>
      </c>
      <c r="D56" s="441" t="s">
        <v>146</v>
      </c>
      <c r="E56" s="441">
        <v>100</v>
      </c>
      <c r="F56" s="458" t="s">
        <v>123</v>
      </c>
      <c r="G56" s="458" t="s">
        <v>470</v>
      </c>
      <c r="H56" s="392"/>
      <c r="I56" s="466"/>
      <c r="J56" s="441"/>
    </row>
    <row r="57" spans="1:12">
      <c r="A57" s="549">
        <v>17</v>
      </c>
      <c r="B57" s="440" t="s">
        <v>328</v>
      </c>
      <c r="C57" s="442" t="s">
        <v>23</v>
      </c>
      <c r="D57" s="439" t="s">
        <v>124</v>
      </c>
      <c r="E57" s="449">
        <v>111</v>
      </c>
      <c r="F57" s="470" t="s">
        <v>463</v>
      </c>
      <c r="G57" s="439" t="s">
        <v>464</v>
      </c>
      <c r="H57" s="392"/>
      <c r="I57" s="447"/>
      <c r="J57" s="378"/>
    </row>
    <row r="58" spans="1:12" s="43" customFormat="1" ht="20.25" customHeight="1">
      <c r="A58" s="549">
        <v>18</v>
      </c>
      <c r="B58" s="466" t="s">
        <v>472</v>
      </c>
      <c r="C58" s="441" t="s">
        <v>23</v>
      </c>
      <c r="D58" s="441" t="s">
        <v>112</v>
      </c>
      <c r="E58" s="441">
        <v>450</v>
      </c>
      <c r="F58" s="458" t="s">
        <v>200</v>
      </c>
      <c r="G58" s="458" t="s">
        <v>473</v>
      </c>
      <c r="H58" s="392"/>
      <c r="I58" s="466"/>
      <c r="J58" s="441"/>
      <c r="K58" s="111"/>
      <c r="L58" s="42"/>
    </row>
    <row r="59" spans="1:12" s="43" customFormat="1">
      <c r="A59" s="549">
        <v>19</v>
      </c>
      <c r="B59" s="459" t="s">
        <v>821</v>
      </c>
      <c r="C59" s="460" t="s">
        <v>81</v>
      </c>
      <c r="D59" s="460" t="s">
        <v>822</v>
      </c>
      <c r="E59" s="461">
        <v>120</v>
      </c>
      <c r="F59" s="463" t="s">
        <v>851</v>
      </c>
      <c r="G59" s="463" t="s">
        <v>852</v>
      </c>
      <c r="H59" s="392"/>
      <c r="I59" s="447"/>
      <c r="J59" s="378"/>
      <c r="K59" s="111"/>
      <c r="L59" s="42"/>
    </row>
    <row r="60" spans="1:12" s="43" customFormat="1">
      <c r="A60" s="549">
        <v>20</v>
      </c>
      <c r="B60" s="456" t="s">
        <v>196</v>
      </c>
      <c r="C60" s="457" t="s">
        <v>197</v>
      </c>
      <c r="D60" s="441" t="s">
        <v>198</v>
      </c>
      <c r="E60" s="441">
        <v>206</v>
      </c>
      <c r="F60" s="458" t="s">
        <v>199</v>
      </c>
      <c r="G60" s="444" t="s">
        <v>460</v>
      </c>
      <c r="H60" s="392"/>
      <c r="I60" s="456"/>
      <c r="J60" s="457"/>
      <c r="K60" s="111"/>
      <c r="L60" s="42"/>
    </row>
    <row r="61" spans="1:12" s="268" customFormat="1">
      <c r="A61" s="549">
        <v>21</v>
      </c>
      <c r="B61" s="466" t="s">
        <v>345</v>
      </c>
      <c r="C61" s="471" t="s">
        <v>346</v>
      </c>
      <c r="D61" s="471" t="s">
        <v>202</v>
      </c>
      <c r="E61" s="471">
        <v>80</v>
      </c>
      <c r="F61" s="472" t="s">
        <v>203</v>
      </c>
      <c r="G61" s="472" t="s">
        <v>475</v>
      </c>
      <c r="H61" s="392"/>
      <c r="I61" s="466"/>
      <c r="J61" s="441"/>
      <c r="K61" s="271"/>
      <c r="L61" s="231"/>
    </row>
    <row r="62" spans="1:12" s="43" customFormat="1">
      <c r="A62" s="549">
        <v>22</v>
      </c>
      <c r="B62" s="459" t="s">
        <v>142</v>
      </c>
      <c r="C62" s="460" t="s">
        <v>42</v>
      </c>
      <c r="D62" s="460" t="s">
        <v>143</v>
      </c>
      <c r="E62" s="461">
        <v>40</v>
      </c>
      <c r="F62" s="463" t="s">
        <v>481</v>
      </c>
      <c r="G62" s="463" t="s">
        <v>482</v>
      </c>
      <c r="H62" s="392"/>
      <c r="I62" s="447"/>
      <c r="J62" s="378"/>
    </row>
    <row r="63" spans="1:12" s="43" customFormat="1">
      <c r="A63" s="549">
        <v>23</v>
      </c>
      <c r="B63" s="466" t="s">
        <v>348</v>
      </c>
      <c r="C63" s="441" t="s">
        <v>827</v>
      </c>
      <c r="D63" s="441" t="s">
        <v>127</v>
      </c>
      <c r="E63" s="441">
        <v>50</v>
      </c>
      <c r="F63" s="473" t="s">
        <v>128</v>
      </c>
      <c r="G63" s="458" t="s">
        <v>476</v>
      </c>
      <c r="H63" s="392"/>
      <c r="I63" s="466"/>
      <c r="J63" s="481"/>
    </row>
    <row r="64" spans="1:12">
      <c r="A64" s="549">
        <v>24</v>
      </c>
      <c r="B64" s="466" t="s">
        <v>824</v>
      </c>
      <c r="C64" s="441" t="s">
        <v>827</v>
      </c>
      <c r="D64" s="441" t="s">
        <v>826</v>
      </c>
      <c r="E64" s="441">
        <v>960</v>
      </c>
      <c r="F64" s="467"/>
      <c r="G64" s="444"/>
      <c r="H64" s="392"/>
      <c r="I64" s="481"/>
      <c r="J64" s="481"/>
    </row>
    <row r="65" spans="1:12">
      <c r="A65" s="549">
        <v>25</v>
      </c>
      <c r="B65" s="452" t="s">
        <v>136</v>
      </c>
      <c r="C65" s="453" t="s">
        <v>137</v>
      </c>
      <c r="D65" s="453" t="s">
        <v>110</v>
      </c>
      <c r="E65" s="454">
        <v>60</v>
      </c>
      <c r="F65" s="453" t="s">
        <v>356</v>
      </c>
      <c r="G65" s="454" t="s">
        <v>356</v>
      </c>
      <c r="H65" s="392"/>
      <c r="I65" s="447"/>
      <c r="J65" s="378"/>
    </row>
    <row r="66" spans="1:12" s="43" customFormat="1">
      <c r="A66" s="549">
        <v>26</v>
      </c>
      <c r="B66" s="466" t="s">
        <v>139</v>
      </c>
      <c r="C66" s="441" t="s">
        <v>137</v>
      </c>
      <c r="D66" s="441" t="s">
        <v>358</v>
      </c>
      <c r="E66" s="441">
        <v>40</v>
      </c>
      <c r="F66" s="458" t="s">
        <v>141</v>
      </c>
      <c r="G66" s="457" t="s">
        <v>480</v>
      </c>
      <c r="H66" s="392"/>
      <c r="I66" s="466"/>
      <c r="J66" s="441"/>
    </row>
    <row r="67" spans="1:12" ht="17.25">
      <c r="A67" s="549" t="s">
        <v>1066</v>
      </c>
      <c r="B67" s="466" t="s">
        <v>133</v>
      </c>
      <c r="C67" s="441" t="s">
        <v>130</v>
      </c>
      <c r="D67" s="441" t="s">
        <v>134</v>
      </c>
      <c r="E67" s="441">
        <v>90</v>
      </c>
      <c r="F67" s="473" t="s">
        <v>135</v>
      </c>
      <c r="G67" s="458" t="s">
        <v>477</v>
      </c>
      <c r="H67" s="392"/>
      <c r="I67" s="466"/>
      <c r="J67" s="441"/>
    </row>
    <row r="68" spans="1:12" ht="18" customHeight="1">
      <c r="A68" s="549">
        <v>28</v>
      </c>
      <c r="B68" s="447" t="s">
        <v>953</v>
      </c>
      <c r="C68" s="549" t="s">
        <v>69</v>
      </c>
      <c r="D68" s="552" t="s">
        <v>161</v>
      </c>
      <c r="E68" s="550">
        <v>1200</v>
      </c>
      <c r="F68" s="550" t="s">
        <v>162</v>
      </c>
      <c r="G68" s="553" t="s">
        <v>495</v>
      </c>
      <c r="H68" s="392"/>
      <c r="I68" s="459"/>
      <c r="J68" s="460"/>
    </row>
    <row r="69" spans="1:12">
      <c r="A69" s="45"/>
      <c r="B69" s="840" t="s">
        <v>361</v>
      </c>
      <c r="C69" s="840"/>
      <c r="D69" s="840"/>
      <c r="E69" s="386">
        <f>SUM(E52:E68)</f>
        <v>3757.5</v>
      </c>
      <c r="F69" s="377"/>
      <c r="G69" s="445"/>
    </row>
    <row r="70" spans="1:12">
      <c r="A70" s="45"/>
      <c r="B70" s="375" t="s">
        <v>46</v>
      </c>
      <c r="C70" s="378"/>
      <c r="D70" s="445"/>
      <c r="E70" s="387"/>
      <c r="F70" s="387"/>
      <c r="G70" s="445"/>
    </row>
    <row r="71" spans="1:12">
      <c r="A71" s="549">
        <v>29</v>
      </c>
      <c r="B71" s="374" t="s">
        <v>204</v>
      </c>
      <c r="C71" s="378" t="s">
        <v>27</v>
      </c>
      <c r="D71" s="445" t="s">
        <v>205</v>
      </c>
      <c r="E71" s="387">
        <v>850</v>
      </c>
      <c r="F71" s="387" t="s">
        <v>206</v>
      </c>
      <c r="G71" s="445" t="s">
        <v>483</v>
      </c>
      <c r="I71" s="57"/>
    </row>
    <row r="72" spans="1:12">
      <c r="A72" s="549">
        <v>30</v>
      </c>
      <c r="B72" s="374" t="s">
        <v>145</v>
      </c>
      <c r="C72" s="378" t="s">
        <v>23</v>
      </c>
      <c r="D72" s="445" t="s">
        <v>146</v>
      </c>
      <c r="E72" s="387">
        <v>100</v>
      </c>
      <c r="F72" s="450" t="s">
        <v>484</v>
      </c>
      <c r="G72" s="450" t="s">
        <v>440</v>
      </c>
      <c r="I72" s="64"/>
    </row>
    <row r="73" spans="1:12" s="122" customFormat="1">
      <c r="A73" s="549">
        <v>31</v>
      </c>
      <c r="B73" s="474" t="s">
        <v>148</v>
      </c>
      <c r="C73" s="460" t="s">
        <v>23</v>
      </c>
      <c r="D73" s="460">
        <v>100</v>
      </c>
      <c r="E73" s="461">
        <v>100</v>
      </c>
      <c r="F73" s="475" t="s">
        <v>368</v>
      </c>
      <c r="G73" s="460" t="s">
        <v>485</v>
      </c>
      <c r="I73" s="68"/>
    </row>
    <row r="74" spans="1:12" s="122" customFormat="1">
      <c r="A74" s="549">
        <v>32</v>
      </c>
      <c r="B74" s="476" t="s">
        <v>895</v>
      </c>
      <c r="C74" s="457" t="s">
        <v>23</v>
      </c>
      <c r="D74" s="457" t="s">
        <v>150</v>
      </c>
      <c r="E74" s="457">
        <v>44</v>
      </c>
      <c r="F74" s="457" t="s">
        <v>487</v>
      </c>
      <c r="G74" s="460" t="s">
        <v>488</v>
      </c>
      <c r="I74" s="70"/>
    </row>
    <row r="75" spans="1:12" s="122" customFormat="1" ht="15.6" customHeight="1">
      <c r="A75" s="549">
        <v>33</v>
      </c>
      <c r="B75" s="474" t="s">
        <v>371</v>
      </c>
      <c r="C75" s="460" t="s">
        <v>23</v>
      </c>
      <c r="D75" s="460" t="s">
        <v>207</v>
      </c>
      <c r="E75" s="461">
        <v>180</v>
      </c>
      <c r="F75" s="475" t="s">
        <v>208</v>
      </c>
      <c r="G75" s="460" t="s">
        <v>486</v>
      </c>
      <c r="H75" s="123"/>
      <c r="I75" s="70"/>
      <c r="J75" s="124"/>
      <c r="K75" s="125"/>
      <c r="L75" s="118"/>
    </row>
    <row r="76" spans="1:12" s="122" customFormat="1" ht="15.6" customHeight="1">
      <c r="A76" s="549">
        <v>34</v>
      </c>
      <c r="B76" s="476" t="s">
        <v>209</v>
      </c>
      <c r="C76" s="457" t="s">
        <v>23</v>
      </c>
      <c r="D76" s="457" t="s">
        <v>210</v>
      </c>
      <c r="E76" s="457">
        <v>36</v>
      </c>
      <c r="F76" s="457" t="s">
        <v>121</v>
      </c>
      <c r="G76" s="460" t="s">
        <v>489</v>
      </c>
      <c r="H76" s="123"/>
      <c r="I76" s="70"/>
      <c r="J76" s="124"/>
      <c r="K76" s="125"/>
      <c r="L76" s="118"/>
    </row>
    <row r="77" spans="1:12" s="122" customFormat="1">
      <c r="A77" s="549">
        <v>35</v>
      </c>
      <c r="B77" s="474" t="s">
        <v>152</v>
      </c>
      <c r="C77" s="460" t="s">
        <v>81</v>
      </c>
      <c r="D77" s="460" t="s">
        <v>153</v>
      </c>
      <c r="E77" s="461">
        <v>76</v>
      </c>
      <c r="F77" s="475" t="s">
        <v>154</v>
      </c>
      <c r="G77" s="460" t="s">
        <v>490</v>
      </c>
      <c r="I77" s="68"/>
    </row>
    <row r="78" spans="1:12" s="43" customFormat="1" ht="20.100000000000001" customHeight="1">
      <c r="A78" s="549">
        <v>36</v>
      </c>
      <c r="B78" s="477" t="s">
        <v>155</v>
      </c>
      <c r="C78" s="441" t="s">
        <v>81</v>
      </c>
      <c r="D78" s="441" t="s">
        <v>156</v>
      </c>
      <c r="E78" s="478">
        <v>99</v>
      </c>
      <c r="F78" s="479" t="s">
        <v>157</v>
      </c>
      <c r="G78" s="441" t="s">
        <v>491</v>
      </c>
      <c r="I78" s="75"/>
    </row>
    <row r="79" spans="1:12">
      <c r="A79" s="549">
        <v>37</v>
      </c>
      <c r="B79" s="374" t="s">
        <v>379</v>
      </c>
      <c r="C79" s="378" t="s">
        <v>492</v>
      </c>
      <c r="D79" s="378" t="s">
        <v>493</v>
      </c>
      <c r="E79" s="465">
        <v>400</v>
      </c>
      <c r="F79" s="378" t="s">
        <v>160</v>
      </c>
      <c r="G79" s="465" t="s">
        <v>494</v>
      </c>
      <c r="I79" s="57"/>
    </row>
    <row r="80" spans="1:12">
      <c r="A80" s="549">
        <v>38</v>
      </c>
      <c r="B80" s="374" t="s">
        <v>163</v>
      </c>
      <c r="C80" s="453" t="s">
        <v>69</v>
      </c>
      <c r="D80" s="453" t="s">
        <v>164</v>
      </c>
      <c r="E80" s="397">
        <v>500</v>
      </c>
      <c r="F80" s="397" t="s">
        <v>165</v>
      </c>
      <c r="G80" s="480" t="s">
        <v>496</v>
      </c>
      <c r="I80" s="68"/>
    </row>
    <row r="81" spans="1:12">
      <c r="A81" s="549">
        <v>39</v>
      </c>
      <c r="B81" s="481" t="s">
        <v>166</v>
      </c>
      <c r="C81" s="441" t="s">
        <v>69</v>
      </c>
      <c r="D81" s="441" t="s">
        <v>167</v>
      </c>
      <c r="E81" s="441">
        <v>120</v>
      </c>
      <c r="F81" s="458" t="s">
        <v>168</v>
      </c>
      <c r="G81" s="457" t="s">
        <v>497</v>
      </c>
      <c r="I81" s="72"/>
    </row>
    <row r="82" spans="1:12" s="43" customFormat="1" ht="20.100000000000001" customHeight="1">
      <c r="A82" s="549">
        <v>40</v>
      </c>
      <c r="B82" s="481" t="s">
        <v>171</v>
      </c>
      <c r="C82" s="441" t="s">
        <v>69</v>
      </c>
      <c r="D82" s="441" t="s">
        <v>850</v>
      </c>
      <c r="E82" s="441">
        <v>51</v>
      </c>
      <c r="F82" s="458" t="s">
        <v>172</v>
      </c>
      <c r="G82" s="457" t="s">
        <v>499</v>
      </c>
      <c r="I82" s="72"/>
    </row>
    <row r="83" spans="1:12" s="43" customFormat="1">
      <c r="A83" s="549">
        <v>41</v>
      </c>
      <c r="B83" s="481" t="s">
        <v>212</v>
      </c>
      <c r="C83" s="441" t="s">
        <v>69</v>
      </c>
      <c r="D83" s="441" t="s">
        <v>213</v>
      </c>
      <c r="E83" s="441">
        <v>97</v>
      </c>
      <c r="F83" s="378" t="s">
        <v>214</v>
      </c>
      <c r="G83" s="441" t="s">
        <v>500</v>
      </c>
      <c r="I83" s="72"/>
    </row>
    <row r="84" spans="1:12" s="43" customFormat="1">
      <c r="A84" s="549">
        <v>42</v>
      </c>
      <c r="B84" s="481" t="s">
        <v>215</v>
      </c>
      <c r="C84" s="441" t="s">
        <v>69</v>
      </c>
      <c r="D84" s="441" t="s">
        <v>169</v>
      </c>
      <c r="E84" s="441">
        <v>96</v>
      </c>
      <c r="F84" s="378" t="s">
        <v>216</v>
      </c>
      <c r="G84" s="441" t="s">
        <v>344</v>
      </c>
      <c r="I84" s="72"/>
    </row>
    <row r="85" spans="1:12" s="43" customFormat="1">
      <c r="A85" s="549">
        <v>43</v>
      </c>
      <c r="B85" s="481" t="s">
        <v>217</v>
      </c>
      <c r="C85" s="441" t="s">
        <v>69</v>
      </c>
      <c r="D85" s="441" t="s">
        <v>218</v>
      </c>
      <c r="E85" s="441">
        <v>66</v>
      </c>
      <c r="F85" s="458" t="s">
        <v>219</v>
      </c>
      <c r="G85" s="458" t="s">
        <v>501</v>
      </c>
      <c r="I85" s="72"/>
    </row>
    <row r="86" spans="1:12" s="43" customFormat="1">
      <c r="A86" s="549">
        <v>44</v>
      </c>
      <c r="B86" s="481" t="s">
        <v>220</v>
      </c>
      <c r="C86" s="441" t="s">
        <v>69</v>
      </c>
      <c r="D86" s="441" t="s">
        <v>169</v>
      </c>
      <c r="E86" s="441">
        <v>96</v>
      </c>
      <c r="F86" s="458" t="s">
        <v>221</v>
      </c>
      <c r="G86" s="458" t="s">
        <v>502</v>
      </c>
      <c r="I86" s="72"/>
    </row>
    <row r="87" spans="1:12" s="43" customFormat="1">
      <c r="A87" s="549">
        <v>45</v>
      </c>
      <c r="B87" s="481" t="s">
        <v>222</v>
      </c>
      <c r="C87" s="441" t="s">
        <v>69</v>
      </c>
      <c r="D87" s="441" t="s">
        <v>223</v>
      </c>
      <c r="E87" s="441">
        <v>300</v>
      </c>
      <c r="F87" s="458" t="s">
        <v>224</v>
      </c>
      <c r="G87" s="458" t="s">
        <v>503</v>
      </c>
      <c r="I87" s="72"/>
    </row>
    <row r="88" spans="1:12" s="43" customFormat="1">
      <c r="A88" s="549">
        <v>46</v>
      </c>
      <c r="B88" s="481" t="s">
        <v>225</v>
      </c>
      <c r="C88" s="441" t="s">
        <v>226</v>
      </c>
      <c r="D88" s="441" t="s">
        <v>227</v>
      </c>
      <c r="E88" s="441">
        <v>144</v>
      </c>
      <c r="F88" s="458" t="s">
        <v>228</v>
      </c>
      <c r="G88" s="458" t="s">
        <v>504</v>
      </c>
      <c r="I88" s="72"/>
    </row>
    <row r="89" spans="1:12">
      <c r="B89" s="840" t="s">
        <v>405</v>
      </c>
      <c r="C89" s="840"/>
      <c r="D89" s="840"/>
      <c r="E89" s="385">
        <f>SUM(E71:E88)</f>
        <v>3355</v>
      </c>
      <c r="F89" s="377"/>
      <c r="G89" s="445"/>
    </row>
    <row r="90" spans="1:12" s="129" customFormat="1" ht="18.75">
      <c r="A90" s="529"/>
      <c r="B90" s="838" t="s">
        <v>917</v>
      </c>
      <c r="C90" s="838"/>
      <c r="D90" s="838"/>
      <c r="E90" s="386">
        <f>+E50+E69+E89</f>
        <v>13267.5</v>
      </c>
      <c r="F90" s="377"/>
      <c r="G90" s="463"/>
    </row>
    <row r="91" spans="1:12" s="129" customFormat="1" ht="18.75">
      <c r="A91" s="529"/>
      <c r="B91" s="376" t="s">
        <v>505</v>
      </c>
      <c r="C91" s="376"/>
      <c r="D91" s="376"/>
      <c r="E91" s="377"/>
      <c r="F91" s="377"/>
      <c r="G91" s="463"/>
    </row>
    <row r="92" spans="1:12" s="43" customFormat="1">
      <c r="A92" s="482">
        <v>1</v>
      </c>
      <c r="B92" s="483" t="s">
        <v>506</v>
      </c>
      <c r="C92" s="478" t="s">
        <v>226</v>
      </c>
      <c r="D92" s="484" t="s">
        <v>507</v>
      </c>
      <c r="E92" s="478">
        <v>1750</v>
      </c>
      <c r="F92" s="479" t="s">
        <v>508</v>
      </c>
      <c r="G92" s="484" t="s">
        <v>509</v>
      </c>
      <c r="H92" s="105"/>
      <c r="I92" s="97"/>
      <c r="J92" s="110"/>
      <c r="K92" s="111"/>
      <c r="L92" s="42"/>
    </row>
    <row r="93" spans="1:12" s="43" customFormat="1">
      <c r="A93" s="482"/>
      <c r="B93" s="483" t="s">
        <v>928</v>
      </c>
      <c r="C93" s="478"/>
      <c r="D93" s="484"/>
      <c r="E93" s="478"/>
      <c r="F93" s="479"/>
      <c r="G93" s="484"/>
      <c r="H93" s="105"/>
      <c r="I93" s="97"/>
      <c r="J93" s="110"/>
      <c r="K93" s="111"/>
      <c r="L93" s="492"/>
    </row>
    <row r="94" spans="1:12" s="43" customFormat="1">
      <c r="A94" s="482"/>
      <c r="B94" s="483"/>
      <c r="C94" s="478"/>
      <c r="D94" s="484"/>
      <c r="E94" s="478"/>
      <c r="F94" s="479"/>
      <c r="G94" s="484"/>
      <c r="H94" s="105"/>
      <c r="I94" s="97"/>
      <c r="J94" s="110"/>
      <c r="K94" s="111"/>
      <c r="L94" s="492"/>
    </row>
    <row r="95" spans="1:12" s="43" customFormat="1" ht="33.75" customHeight="1">
      <c r="A95" s="835" t="s">
        <v>999</v>
      </c>
      <c r="B95" s="835"/>
      <c r="C95" s="835"/>
      <c r="D95" s="835"/>
      <c r="E95" s="835"/>
      <c r="F95" s="835"/>
      <c r="G95" s="835"/>
      <c r="H95" s="835"/>
      <c r="I95" s="835"/>
      <c r="J95" s="110"/>
      <c r="K95" s="111"/>
      <c r="L95" s="42"/>
    </row>
    <row r="96" spans="1:12" ht="27" customHeight="1">
      <c r="A96" s="839" t="s">
        <v>988</v>
      </c>
      <c r="B96" s="839"/>
      <c r="C96" s="839"/>
      <c r="D96" s="839"/>
      <c r="E96" s="839"/>
      <c r="F96" s="839"/>
      <c r="G96" s="839"/>
      <c r="H96" s="104"/>
      <c r="I96" s="104"/>
    </row>
  </sheetData>
  <mergeCells count="12">
    <mergeCell ref="B90:D90"/>
    <mergeCell ref="A96:G96"/>
    <mergeCell ref="B69:D69"/>
    <mergeCell ref="A1:G1"/>
    <mergeCell ref="A2:G2"/>
    <mergeCell ref="A3:G3"/>
    <mergeCell ref="B36:D36"/>
    <mergeCell ref="B89:D89"/>
    <mergeCell ref="A95:I95"/>
    <mergeCell ref="C35:D35"/>
    <mergeCell ref="C27:D27"/>
    <mergeCell ref="C18:D18"/>
  </mergeCells>
  <conditionalFormatting sqref="L9:L10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{1B085E73-D14D-4C85-A87B-EB0CCCAA41D0}</x14:id>
        </ext>
      </extLst>
    </cfRule>
  </conditionalFormatting>
  <pageMargins left="0.9" right="0.75" top="0.36" bottom="0.2" header="0.21" footer="0.33"/>
  <pageSetup paperSize="9" scale="50"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B085E73-D14D-4C85-A87B-EB0CCCAA41D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L9:L10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I47"/>
  <sheetViews>
    <sheetView zoomScaleSheetLayoutView="85" workbookViewId="0">
      <selection activeCell="E27" sqref="E27"/>
    </sheetView>
  </sheetViews>
  <sheetFormatPr defaultColWidth="13.85546875" defaultRowHeight="15.75"/>
  <cols>
    <col min="1" max="1" width="25.140625" style="45" customWidth="1"/>
    <col min="2" max="6" width="13.85546875" style="100" customWidth="1"/>
    <col min="7" max="7" width="7.42578125" style="45" customWidth="1"/>
    <col min="8" max="16384" width="13.85546875" style="45"/>
  </cols>
  <sheetData>
    <row r="1" spans="1:9" ht="30.75" customHeight="1">
      <c r="A1" s="831" t="s">
        <v>510</v>
      </c>
      <c r="B1" s="831"/>
      <c r="C1" s="831"/>
      <c r="D1" s="831"/>
      <c r="E1" s="831"/>
      <c r="F1" s="831"/>
    </row>
    <row r="3" spans="1:9">
      <c r="A3" s="843" t="s">
        <v>511</v>
      </c>
      <c r="B3" s="843"/>
      <c r="C3" s="843"/>
      <c r="D3" s="843"/>
      <c r="E3" s="843"/>
      <c r="F3" s="843"/>
      <c r="G3" s="131"/>
    </row>
    <row r="4" spans="1:9">
      <c r="A4" s="843"/>
      <c r="B4" s="843"/>
      <c r="C4" s="843"/>
      <c r="D4" s="843"/>
      <c r="E4" s="843"/>
      <c r="F4" s="843"/>
      <c r="G4" s="131"/>
    </row>
    <row r="5" spans="1:9">
      <c r="A5" s="843" t="s">
        <v>858</v>
      </c>
      <c r="B5" s="843"/>
      <c r="C5" s="843"/>
      <c r="D5" s="843"/>
      <c r="E5" s="843"/>
      <c r="F5" s="843"/>
      <c r="G5" s="132"/>
    </row>
    <row r="6" spans="1:9">
      <c r="A6" s="853" t="s">
        <v>512</v>
      </c>
      <c r="B6" s="850" t="s">
        <v>513</v>
      </c>
      <c r="C6" s="850" t="s">
        <v>514</v>
      </c>
      <c r="D6" s="850" t="s">
        <v>515</v>
      </c>
      <c r="E6" s="855" t="s">
        <v>177</v>
      </c>
      <c r="F6" s="857"/>
    </row>
    <row r="7" spans="1:9">
      <c r="A7" s="854"/>
      <c r="B7" s="851"/>
      <c r="C7" s="851"/>
      <c r="D7" s="851"/>
      <c r="E7" s="856"/>
      <c r="F7" s="857"/>
    </row>
    <row r="8" spans="1:9">
      <c r="A8" s="844"/>
      <c r="B8" s="844"/>
      <c r="C8" s="844"/>
      <c r="D8" s="844"/>
      <c r="E8" s="11"/>
    </row>
    <row r="9" spans="1:9">
      <c r="A9" s="133" t="s">
        <v>20</v>
      </c>
      <c r="B9" s="119"/>
      <c r="C9" s="119"/>
      <c r="D9" s="119"/>
      <c r="E9" s="87"/>
    </row>
    <row r="10" spans="1:9">
      <c r="A10" s="301" t="s">
        <v>178</v>
      </c>
      <c r="B10" s="300">
        <f>Ch9.2!D15</f>
        <v>1981</v>
      </c>
      <c r="C10" s="300">
        <v>0</v>
      </c>
      <c r="D10" s="300">
        <f>Ch9.2!D20</f>
        <v>603</v>
      </c>
      <c r="E10" s="302">
        <f>SUM(B10:D10)</f>
        <v>2584</v>
      </c>
      <c r="G10" s="135"/>
    </row>
    <row r="11" spans="1:9">
      <c r="A11" s="301" t="s">
        <v>85</v>
      </c>
      <c r="B11" s="300">
        <f>Ch9.2!D64</f>
        <v>3045</v>
      </c>
      <c r="C11" s="300">
        <v>0</v>
      </c>
      <c r="D11" s="300">
        <f>Ch9.2!D69</f>
        <v>3110</v>
      </c>
      <c r="E11" s="302">
        <f>SUM(B11:D11)</f>
        <v>6155</v>
      </c>
      <c r="G11" s="135"/>
    </row>
    <row r="12" spans="1:9">
      <c r="A12" s="303" t="s">
        <v>516</v>
      </c>
      <c r="B12" s="304">
        <f>SUM(B10:B11)</f>
        <v>5026</v>
      </c>
      <c r="C12" s="304">
        <f>SUM(C10:C11)</f>
        <v>0</v>
      </c>
      <c r="D12" s="304">
        <f>SUM(D10:D11)</f>
        <v>3713</v>
      </c>
      <c r="E12" s="305">
        <f t="shared" ref="E12:E23" si="0">SUM(B12:D12)</f>
        <v>8739</v>
      </c>
    </row>
    <row r="13" spans="1:9">
      <c r="A13" s="137"/>
      <c r="B13" s="119"/>
      <c r="C13" s="119"/>
      <c r="D13" s="119"/>
      <c r="E13" s="134"/>
    </row>
    <row r="14" spans="1:9">
      <c r="A14" s="133" t="s">
        <v>36</v>
      </c>
      <c r="B14" s="119"/>
      <c r="C14" s="119"/>
      <c r="D14" s="119"/>
      <c r="E14" s="134"/>
    </row>
    <row r="15" spans="1:9">
      <c r="A15" s="301" t="s">
        <v>178</v>
      </c>
      <c r="B15" s="300">
        <f>Ch9.2!D25</f>
        <v>30</v>
      </c>
      <c r="C15" s="300">
        <v>0</v>
      </c>
      <c r="D15" s="300">
        <f>Ch9.2!D35</f>
        <v>922</v>
      </c>
      <c r="E15" s="302">
        <f t="shared" si="0"/>
        <v>952</v>
      </c>
      <c r="G15" s="135"/>
      <c r="I15" s="135"/>
    </row>
    <row r="16" spans="1:9">
      <c r="A16" s="301" t="s">
        <v>85</v>
      </c>
      <c r="B16" s="300">
        <f>Ch9.2!D79</f>
        <v>566</v>
      </c>
      <c r="C16" s="300">
        <f>Ch9.2!D83</f>
        <v>100</v>
      </c>
      <c r="D16" s="300">
        <f>Ch9.2!D92</f>
        <v>2046</v>
      </c>
      <c r="E16" s="302">
        <f t="shared" si="0"/>
        <v>2712</v>
      </c>
      <c r="H16" s="135"/>
    </row>
    <row r="17" spans="1:6">
      <c r="A17" s="303" t="s">
        <v>517</v>
      </c>
      <c r="B17" s="304">
        <f>SUM(B15:B16)</f>
        <v>596</v>
      </c>
      <c r="C17" s="304">
        <f>SUM(C15:C16)</f>
        <v>100</v>
      </c>
      <c r="D17" s="304">
        <f>SUM(D15:D16)</f>
        <v>2968</v>
      </c>
      <c r="E17" s="305">
        <f>SUM(B17:D17)</f>
        <v>3664</v>
      </c>
    </row>
    <row r="18" spans="1:6">
      <c r="A18" s="303" t="s">
        <v>1074</v>
      </c>
      <c r="B18" s="304">
        <v>0</v>
      </c>
      <c r="C18" s="304">
        <v>0</v>
      </c>
      <c r="D18" s="304">
        <v>9</v>
      </c>
      <c r="E18" s="305">
        <f>SUM(B18:D18)</f>
        <v>9</v>
      </c>
    </row>
    <row r="19" spans="1:6">
      <c r="A19" s="137"/>
      <c r="B19" s="119"/>
      <c r="C19" s="119"/>
      <c r="D19" s="119"/>
      <c r="E19" s="297"/>
    </row>
    <row r="20" spans="1:6">
      <c r="A20" s="133" t="s">
        <v>46</v>
      </c>
      <c r="B20" s="119"/>
      <c r="C20" s="119"/>
      <c r="D20" s="119"/>
      <c r="E20" s="134"/>
    </row>
    <row r="21" spans="1:6">
      <c r="A21" s="301" t="s">
        <v>178</v>
      </c>
      <c r="B21" s="300">
        <f>Ch9.2!D42</f>
        <v>330</v>
      </c>
      <c r="C21" s="300">
        <f>Ch9.2!D45</f>
        <v>70</v>
      </c>
      <c r="D21" s="300">
        <f>Ch9.2!D49</f>
        <v>195</v>
      </c>
      <c r="E21" s="302">
        <f>SUM(B21:D21)</f>
        <v>595</v>
      </c>
    </row>
    <row r="22" spans="1:6">
      <c r="A22" s="301" t="s">
        <v>85</v>
      </c>
      <c r="B22" s="300">
        <f>Ch9.2!D97</f>
        <v>400</v>
      </c>
      <c r="C22" s="300">
        <v>0</v>
      </c>
      <c r="D22" s="300">
        <f>Ch9.2!D115</f>
        <v>2655</v>
      </c>
      <c r="E22" s="302">
        <f t="shared" si="0"/>
        <v>3055</v>
      </c>
    </row>
    <row r="23" spans="1:6">
      <c r="A23" s="303" t="s">
        <v>518</v>
      </c>
      <c r="B23" s="304">
        <f>SUM(B21:B22)</f>
        <v>730</v>
      </c>
      <c r="C23" s="304">
        <f>SUM(C21:C22)</f>
        <v>70</v>
      </c>
      <c r="D23" s="304">
        <f>SUM(D21:D22)</f>
        <v>2850</v>
      </c>
      <c r="E23" s="305">
        <f t="shared" si="0"/>
        <v>3650</v>
      </c>
    </row>
    <row r="24" spans="1:6">
      <c r="A24" s="137"/>
      <c r="B24" s="119"/>
      <c r="C24" s="119"/>
      <c r="D24" s="119"/>
      <c r="E24" s="134"/>
    </row>
    <row r="25" spans="1:6">
      <c r="A25" s="137"/>
      <c r="B25" s="119"/>
      <c r="C25" s="119"/>
      <c r="D25" s="119"/>
      <c r="E25" s="134"/>
    </row>
    <row r="26" spans="1:6">
      <c r="A26" s="309" t="s">
        <v>1075</v>
      </c>
      <c r="B26" s="138">
        <f>B10+B15+B21</f>
        <v>2341</v>
      </c>
      <c r="C26" s="138">
        <f>C10+C15+C21</f>
        <v>70</v>
      </c>
      <c r="D26" s="138">
        <f>D10+D15+D21</f>
        <v>1720</v>
      </c>
      <c r="E26" s="138">
        <f>E10+E15+E21</f>
        <v>4131</v>
      </c>
    </row>
    <row r="27" spans="1:6">
      <c r="A27" s="133" t="s">
        <v>1074</v>
      </c>
      <c r="B27" s="138">
        <v>0</v>
      </c>
      <c r="C27" s="138">
        <v>0</v>
      </c>
      <c r="D27" s="138">
        <v>9</v>
      </c>
      <c r="E27" s="138">
        <f>SUM(B27+C27+D27)</f>
        <v>9</v>
      </c>
    </row>
    <row r="28" spans="1:6">
      <c r="A28" s="309" t="s">
        <v>519</v>
      </c>
      <c r="B28" s="136">
        <f>SUM(B26+B27)</f>
        <v>2341</v>
      </c>
      <c r="C28" s="136">
        <f t="shared" ref="C28:E28" si="1">SUM(C26+C27)</f>
        <v>70</v>
      </c>
      <c r="D28" s="136">
        <f t="shared" si="1"/>
        <v>1729</v>
      </c>
      <c r="E28" s="136">
        <f t="shared" si="1"/>
        <v>4140</v>
      </c>
    </row>
    <row r="29" spans="1:6">
      <c r="A29" s="309" t="s">
        <v>230</v>
      </c>
      <c r="B29" s="138">
        <f>B11+B16+B22</f>
        <v>4011</v>
      </c>
      <c r="C29" s="138">
        <f>C11+C16+C22</f>
        <v>100</v>
      </c>
      <c r="D29" s="138">
        <f>D11+D16+D22</f>
        <v>7811</v>
      </c>
      <c r="E29" s="138">
        <f>E11+E16+E22</f>
        <v>11922</v>
      </c>
    </row>
    <row r="30" spans="1:6">
      <c r="E30" s="135"/>
    </row>
    <row r="31" spans="1:6">
      <c r="A31" s="308" t="s">
        <v>859</v>
      </c>
      <c r="B31" s="307">
        <f>B26+B29</f>
        <v>6352</v>
      </c>
      <c r="C31" s="305">
        <f>C26+C29</f>
        <v>170</v>
      </c>
      <c r="D31" s="305">
        <f>D26+D29</f>
        <v>9531</v>
      </c>
      <c r="E31" s="299">
        <f>E26+E29+E27</f>
        <v>16062</v>
      </c>
    </row>
    <row r="32" spans="1:6">
      <c r="A32" s="132"/>
      <c r="B32" s="134"/>
      <c r="C32" s="134"/>
      <c r="D32" s="134"/>
      <c r="E32" s="134"/>
      <c r="F32" s="134"/>
    </row>
    <row r="33" spans="1:7">
      <c r="A33" s="298"/>
      <c r="B33" s="297"/>
      <c r="C33" s="297"/>
      <c r="D33" s="297"/>
      <c r="E33" s="297"/>
      <c r="F33" s="297"/>
    </row>
    <row r="34" spans="1:7" ht="18.75">
      <c r="A34" s="845" t="s">
        <v>520</v>
      </c>
      <c r="B34" s="845"/>
      <c r="C34" s="845"/>
      <c r="D34" s="845"/>
      <c r="E34" s="845"/>
      <c r="F34" s="845"/>
      <c r="G34" s="132"/>
    </row>
    <row r="36" spans="1:7">
      <c r="A36" s="139" t="s">
        <v>512</v>
      </c>
      <c r="B36" s="83" t="s">
        <v>7</v>
      </c>
      <c r="C36" s="846" t="s">
        <v>521</v>
      </c>
      <c r="D36" s="846"/>
      <c r="E36" s="846"/>
      <c r="F36" s="847" t="s">
        <v>522</v>
      </c>
    </row>
    <row r="37" spans="1:7" ht="15.75" customHeight="1">
      <c r="A37" s="140"/>
      <c r="B37" s="87" t="s">
        <v>12</v>
      </c>
      <c r="C37" s="850" t="s">
        <v>513</v>
      </c>
      <c r="D37" s="850" t="s">
        <v>515</v>
      </c>
      <c r="E37" s="850" t="s">
        <v>177</v>
      </c>
      <c r="F37" s="848"/>
    </row>
    <row r="38" spans="1:7">
      <c r="A38" s="141"/>
      <c r="B38" s="91"/>
      <c r="C38" s="851"/>
      <c r="D38" s="852"/>
      <c r="E38" s="852"/>
      <c r="F38" s="849"/>
    </row>
    <row r="39" spans="1:7" s="143" customFormat="1">
      <c r="A39" s="306" t="s">
        <v>20</v>
      </c>
      <c r="B39" s="304">
        <f>E39+F39</f>
        <v>6155</v>
      </c>
      <c r="C39" s="300">
        <f>B11</f>
        <v>3045</v>
      </c>
      <c r="D39" s="300">
        <f>SUM(C11+D11)</f>
        <v>3110</v>
      </c>
      <c r="E39" s="300">
        <f>SUM(C39:D39)</f>
        <v>6155</v>
      </c>
      <c r="F39" s="300">
        <f>Ch9.2!D118</f>
        <v>0</v>
      </c>
      <c r="G39" s="142"/>
    </row>
    <row r="40" spans="1:7" s="143" customFormat="1">
      <c r="A40" s="306"/>
      <c r="B40" s="304"/>
      <c r="C40" s="300"/>
      <c r="D40" s="300"/>
      <c r="E40" s="300"/>
      <c r="F40" s="300"/>
      <c r="G40" s="144"/>
    </row>
    <row r="41" spans="1:7" s="143" customFormat="1">
      <c r="A41" s="306" t="s">
        <v>36</v>
      </c>
      <c r="B41" s="304">
        <f>E41+F41</f>
        <v>3757.5</v>
      </c>
      <c r="C41" s="300">
        <f>B16</f>
        <v>566</v>
      </c>
      <c r="D41" s="300">
        <f>SUM(C16+D16)</f>
        <v>2146</v>
      </c>
      <c r="E41" s="300">
        <f>SUM(C41:D41)</f>
        <v>2712</v>
      </c>
      <c r="F41" s="300">
        <f>Ch9.2!D125</f>
        <v>1045.5</v>
      </c>
      <c r="G41" s="144"/>
    </row>
    <row r="42" spans="1:7" s="143" customFormat="1">
      <c r="A42" s="306"/>
      <c r="B42" s="304"/>
      <c r="C42" s="300"/>
      <c r="D42" s="300"/>
      <c r="E42" s="300"/>
      <c r="F42" s="300"/>
      <c r="G42" s="144"/>
    </row>
    <row r="43" spans="1:7" s="143" customFormat="1">
      <c r="A43" s="306" t="s">
        <v>46</v>
      </c>
      <c r="B43" s="304">
        <f>E43+F43</f>
        <v>3355</v>
      </c>
      <c r="C43" s="300">
        <f>Ch9.2!D97</f>
        <v>400</v>
      </c>
      <c r="D43" s="300">
        <f>Ch9.2!D115</f>
        <v>2655</v>
      </c>
      <c r="E43" s="300">
        <f>SUM(C43:D43)</f>
        <v>3055</v>
      </c>
      <c r="F43" s="300">
        <f>Ch9.2!D128</f>
        <v>300</v>
      </c>
      <c r="G43" s="144"/>
    </row>
    <row r="44" spans="1:7" s="143" customFormat="1">
      <c r="A44" s="137"/>
      <c r="B44" s="119"/>
      <c r="C44" s="119"/>
      <c r="D44" s="119"/>
      <c r="E44" s="119"/>
      <c r="F44" s="119"/>
      <c r="G44" s="144"/>
    </row>
    <row r="45" spans="1:7" s="143" customFormat="1">
      <c r="A45" s="309" t="s">
        <v>230</v>
      </c>
      <c r="B45" s="138">
        <f>SUM(B39:B43)</f>
        <v>13267.5</v>
      </c>
      <c r="C45" s="138">
        <f>SUM(C39:C43)</f>
        <v>4011</v>
      </c>
      <c r="D45" s="138">
        <f>SUM(D39:D43)</f>
        <v>7911</v>
      </c>
      <c r="E45" s="138">
        <f>SUM(E39:E43)</f>
        <v>11922</v>
      </c>
      <c r="F45" s="138">
        <f>SUM(F39:F43)</f>
        <v>1345.5</v>
      </c>
      <c r="G45" s="144"/>
    </row>
    <row r="46" spans="1:7" s="143" customFormat="1" ht="63" customHeight="1">
      <c r="A46" s="145"/>
      <c r="B46" s="146"/>
      <c r="C46" s="146"/>
      <c r="D46" s="146"/>
      <c r="E46" s="146"/>
      <c r="F46" s="146"/>
      <c r="G46" s="144"/>
    </row>
    <row r="47" spans="1:7" ht="16.5" customHeight="1">
      <c r="A47" s="842" t="s">
        <v>989</v>
      </c>
      <c r="B47" s="843"/>
      <c r="C47" s="843"/>
      <c r="D47" s="843"/>
      <c r="E47" s="843"/>
      <c r="F47" s="843"/>
    </row>
  </sheetData>
  <mergeCells count="18">
    <mergeCell ref="A1:F1"/>
    <mergeCell ref="A3:F3"/>
    <mergeCell ref="A4:F4"/>
    <mergeCell ref="A5:F5"/>
    <mergeCell ref="A6:A7"/>
    <mergeCell ref="B6:B7"/>
    <mergeCell ref="C6:C7"/>
    <mergeCell ref="D6:D7"/>
    <mergeCell ref="E6:E7"/>
    <mergeCell ref="F6:F7"/>
    <mergeCell ref="A47:F47"/>
    <mergeCell ref="A8:D8"/>
    <mergeCell ref="A34:F34"/>
    <mergeCell ref="C36:E36"/>
    <mergeCell ref="F36:F38"/>
    <mergeCell ref="C37:C38"/>
    <mergeCell ref="D37:D38"/>
    <mergeCell ref="E37:E38"/>
  </mergeCells>
  <pageMargins left="0.80118110200000003" right="0.35433070866141703" top="0.48" bottom="0.13" header="0.28999999999999998" footer="0.38"/>
  <pageSetup paperSize="9" scale="95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132"/>
  <sheetViews>
    <sheetView tabSelected="1" view="pageBreakPreview" topLeftCell="A52" zoomScale="75" zoomScaleNormal="75" zoomScaleSheetLayoutView="75" workbookViewId="0">
      <selection sqref="A1:F132"/>
    </sheetView>
  </sheetViews>
  <sheetFormatPr defaultColWidth="11" defaultRowHeight="15.75"/>
  <cols>
    <col min="1" max="1" width="6.28515625" style="445" customWidth="1"/>
    <col min="2" max="2" width="36.7109375" style="45" customWidth="1"/>
    <col min="3" max="3" width="16.7109375" style="99" customWidth="1"/>
    <col min="4" max="4" width="16.85546875" style="100" customWidth="1"/>
    <col min="5" max="5" width="38.28515625" style="45" bestFit="1" customWidth="1"/>
    <col min="6" max="6" width="22.28515625" style="98" customWidth="1"/>
    <col min="7" max="7" width="9.7109375" style="98" customWidth="1"/>
    <col min="8" max="8" width="23.28515625" style="45" bestFit="1" customWidth="1"/>
    <col min="9" max="9" width="8.42578125" style="45" customWidth="1"/>
    <col min="10" max="16384" width="11" style="45"/>
  </cols>
  <sheetData>
    <row r="1" spans="1:9" s="92" customFormat="1" ht="19.5" customHeight="1">
      <c r="A1" s="831" t="s">
        <v>523</v>
      </c>
      <c r="B1" s="831"/>
      <c r="C1" s="831"/>
      <c r="D1" s="831"/>
      <c r="E1" s="831"/>
      <c r="F1" s="831"/>
      <c r="G1" s="360"/>
    </row>
    <row r="2" spans="1:9" s="129" customFormat="1" ht="18.75">
      <c r="A2" s="868" t="s">
        <v>524</v>
      </c>
      <c r="B2" s="868"/>
      <c r="C2" s="868"/>
      <c r="D2" s="868"/>
      <c r="E2" s="868"/>
      <c r="F2" s="868"/>
      <c r="G2" s="358"/>
      <c r="H2" s="147"/>
    </row>
    <row r="3" spans="1:9" s="129" customFormat="1" ht="18.75">
      <c r="A3" s="869" t="s">
        <v>958</v>
      </c>
      <c r="B3" s="869"/>
      <c r="C3" s="869"/>
      <c r="D3" s="869"/>
      <c r="E3" s="869"/>
      <c r="F3" s="869"/>
      <c r="G3" s="357"/>
      <c r="H3" s="147"/>
    </row>
    <row r="4" spans="1:9">
      <c r="A4" s="426" t="s">
        <v>3</v>
      </c>
      <c r="B4" s="80" t="s">
        <v>525</v>
      </c>
      <c r="C4" s="81" t="s">
        <v>235</v>
      </c>
      <c r="D4" s="128" t="s">
        <v>526</v>
      </c>
      <c r="E4" s="80" t="s">
        <v>527</v>
      </c>
      <c r="F4" s="82" t="s">
        <v>8</v>
      </c>
      <c r="G4" s="86"/>
    </row>
    <row r="5" spans="1:9">
      <c r="A5" s="435" t="s">
        <v>10</v>
      </c>
      <c r="B5" s="88" t="s">
        <v>528</v>
      </c>
      <c r="C5" s="89" t="s">
        <v>529</v>
      </c>
      <c r="D5" s="148" t="s">
        <v>12</v>
      </c>
      <c r="E5" s="88" t="s">
        <v>530</v>
      </c>
      <c r="F5" s="90" t="s">
        <v>531</v>
      </c>
      <c r="G5" s="86"/>
    </row>
    <row r="6" spans="1:9" s="4" customFormat="1" ht="19.5" customHeight="1">
      <c r="A6" s="438" t="s">
        <v>15</v>
      </c>
      <c r="B6" s="490" t="s">
        <v>18</v>
      </c>
      <c r="C6" s="11"/>
      <c r="D6" s="11"/>
      <c r="E6" s="11"/>
      <c r="F6" s="149"/>
      <c r="G6" s="149"/>
    </row>
    <row r="7" spans="1:9">
      <c r="B7" s="150" t="s">
        <v>20</v>
      </c>
    </row>
    <row r="8" spans="1:9">
      <c r="B8" s="555" t="s">
        <v>532</v>
      </c>
    </row>
    <row r="9" spans="1:9" s="94" customFormat="1">
      <c r="A9" s="528">
        <v>1</v>
      </c>
      <c r="B9" s="94" t="s">
        <v>533</v>
      </c>
      <c r="C9" s="95" t="s">
        <v>28</v>
      </c>
      <c r="D9" s="96">
        <v>44</v>
      </c>
      <c r="E9" s="94" t="s">
        <v>513</v>
      </c>
      <c r="F9" s="93" t="s">
        <v>534</v>
      </c>
      <c r="G9" s="93"/>
      <c r="H9" s="151"/>
      <c r="I9" s="42"/>
    </row>
    <row r="10" spans="1:9" s="94" customFormat="1">
      <c r="A10" s="528">
        <v>2</v>
      </c>
      <c r="B10" s="94" t="s">
        <v>535</v>
      </c>
      <c r="C10" s="95" t="s">
        <v>58</v>
      </c>
      <c r="D10" s="96">
        <v>45</v>
      </c>
      <c r="E10" s="94" t="s">
        <v>513</v>
      </c>
      <c r="F10" s="93" t="s">
        <v>536</v>
      </c>
      <c r="G10" s="93"/>
      <c r="H10" s="151"/>
      <c r="I10" s="42"/>
    </row>
    <row r="11" spans="1:9" s="94" customFormat="1">
      <c r="A11" s="528">
        <v>3</v>
      </c>
      <c r="B11" s="94" t="s">
        <v>537</v>
      </c>
      <c r="C11" s="95" t="s">
        <v>60</v>
      </c>
      <c r="D11" s="96">
        <v>520</v>
      </c>
      <c r="E11" s="94" t="s">
        <v>513</v>
      </c>
      <c r="F11" s="93" t="s">
        <v>538</v>
      </c>
      <c r="G11" s="93"/>
      <c r="H11" s="151"/>
      <c r="I11" s="42"/>
    </row>
    <row r="12" spans="1:9">
      <c r="A12" s="528">
        <v>4</v>
      </c>
      <c r="B12" s="101" t="s">
        <v>539</v>
      </c>
      <c r="C12" s="99" t="s">
        <v>64</v>
      </c>
      <c r="D12" s="102">
        <v>412</v>
      </c>
      <c r="E12" s="94" t="s">
        <v>513</v>
      </c>
      <c r="F12" s="98" t="s">
        <v>540</v>
      </c>
      <c r="H12" s="135"/>
    </row>
    <row r="13" spans="1:9">
      <c r="A13" s="528">
        <v>5</v>
      </c>
      <c r="B13" s="94" t="s">
        <v>541</v>
      </c>
      <c r="C13" s="95" t="s">
        <v>76</v>
      </c>
      <c r="D13" s="103">
        <v>800</v>
      </c>
      <c r="E13" s="152" t="s">
        <v>542</v>
      </c>
      <c r="F13" s="116" t="s">
        <v>543</v>
      </c>
      <c r="G13" s="116"/>
      <c r="H13" s="135"/>
    </row>
    <row r="14" spans="1:9">
      <c r="A14" s="529">
        <v>6</v>
      </c>
      <c r="B14" s="101" t="s">
        <v>583</v>
      </c>
      <c r="C14" s="99" t="s">
        <v>96</v>
      </c>
      <c r="D14" s="102">
        <v>160</v>
      </c>
      <c r="E14" s="45" t="s">
        <v>513</v>
      </c>
      <c r="F14" s="98" t="s">
        <v>584</v>
      </c>
      <c r="H14" s="135"/>
    </row>
    <row r="15" spans="1:9">
      <c r="B15" s="861" t="s">
        <v>1069</v>
      </c>
      <c r="C15" s="861"/>
      <c r="D15" s="153">
        <f>SUM(D9:D14)</f>
        <v>1981</v>
      </c>
    </row>
    <row r="16" spans="1:9">
      <c r="B16" s="554" t="s">
        <v>544</v>
      </c>
    </row>
    <row r="17" spans="1:13" s="94" customFormat="1">
      <c r="A17" s="529">
        <v>7</v>
      </c>
      <c r="B17" s="94" t="s">
        <v>545</v>
      </c>
      <c r="C17" s="95" t="s">
        <v>56</v>
      </c>
      <c r="D17" s="96">
        <v>240</v>
      </c>
      <c r="E17" s="94" t="s">
        <v>546</v>
      </c>
      <c r="F17" s="98" t="s">
        <v>538</v>
      </c>
      <c r="G17" s="98"/>
      <c r="H17" s="151"/>
      <c r="I17" s="42"/>
    </row>
    <row r="18" spans="1:13" s="94" customFormat="1">
      <c r="A18" s="529">
        <v>8</v>
      </c>
      <c r="B18" s="94" t="s">
        <v>547</v>
      </c>
      <c r="C18" s="95" t="s">
        <v>24</v>
      </c>
      <c r="D18" s="96">
        <v>231</v>
      </c>
      <c r="E18" s="152" t="s">
        <v>548</v>
      </c>
      <c r="F18" s="93" t="s">
        <v>549</v>
      </c>
      <c r="G18" s="93"/>
      <c r="H18" s="151"/>
      <c r="I18" s="42"/>
    </row>
    <row r="19" spans="1:13" s="158" customFormat="1">
      <c r="A19" s="529">
        <v>9</v>
      </c>
      <c r="B19" s="155" t="s">
        <v>550</v>
      </c>
      <c r="C19" s="156" t="s">
        <v>33</v>
      </c>
      <c r="D19" s="157">
        <v>132</v>
      </c>
      <c r="E19" s="158" t="s">
        <v>551</v>
      </c>
      <c r="F19" s="159" t="s">
        <v>552</v>
      </c>
      <c r="G19" s="159"/>
    </row>
    <row r="20" spans="1:13" s="158" customFormat="1">
      <c r="A20" s="529"/>
      <c r="B20" s="870" t="s">
        <v>1068</v>
      </c>
      <c r="C20" s="870"/>
      <c r="D20" s="160">
        <f>SUM(D17:D19)</f>
        <v>603</v>
      </c>
      <c r="F20" s="159"/>
      <c r="G20" s="159"/>
    </row>
    <row r="21" spans="1:13" s="158" customFormat="1">
      <c r="A21" s="529"/>
      <c r="B21" s="863" t="s">
        <v>320</v>
      </c>
      <c r="C21" s="863"/>
      <c r="D21" s="160">
        <f>D15+D20</f>
        <v>2584</v>
      </c>
      <c r="F21" s="159"/>
      <c r="G21" s="159"/>
    </row>
    <row r="22" spans="1:13" s="94" customFormat="1">
      <c r="A22" s="529"/>
      <c r="B22" s="161" t="s">
        <v>36</v>
      </c>
      <c r="C22" s="95"/>
      <c r="D22" s="96"/>
      <c r="F22" s="93"/>
      <c r="G22" s="93"/>
      <c r="H22" s="151"/>
      <c r="I22" s="42"/>
    </row>
    <row r="23" spans="1:13" s="94" customFormat="1">
      <c r="A23" s="529"/>
      <c r="B23" s="555" t="s">
        <v>532</v>
      </c>
      <c r="C23" s="95"/>
      <c r="D23" s="96"/>
      <c r="F23" s="93"/>
      <c r="G23" s="93"/>
      <c r="H23" s="151"/>
      <c r="I23" s="783"/>
    </row>
    <row r="24" spans="1:13" ht="16.5">
      <c r="A24" s="439" t="s">
        <v>1071</v>
      </c>
      <c r="B24" s="638" t="s">
        <v>604</v>
      </c>
      <c r="C24" s="126" t="s">
        <v>134</v>
      </c>
      <c r="D24" s="96">
        <v>30</v>
      </c>
      <c r="E24" s="180" t="s">
        <v>586</v>
      </c>
      <c r="F24" s="164" t="s">
        <v>605</v>
      </c>
      <c r="G24" s="277"/>
      <c r="H24" s="679"/>
      <c r="I24" s="836"/>
      <c r="J24" s="836"/>
      <c r="K24" s="677"/>
      <c r="L24" s="232"/>
      <c r="M24" s="232"/>
    </row>
    <row r="25" spans="1:13">
      <c r="A25" s="439"/>
      <c r="B25" s="861" t="s">
        <v>1067</v>
      </c>
      <c r="C25" s="861"/>
      <c r="D25" s="785">
        <f>SUM(D24)</f>
        <v>30</v>
      </c>
      <c r="E25" s="180"/>
      <c r="F25" s="164"/>
      <c r="G25" s="277"/>
      <c r="H25" s="679"/>
      <c r="I25" s="784"/>
      <c r="J25" s="784"/>
      <c r="K25" s="677"/>
      <c r="L25" s="232"/>
      <c r="M25" s="232"/>
    </row>
    <row r="26" spans="1:13" s="94" customFormat="1">
      <c r="A26" s="529"/>
      <c r="B26" s="554" t="s">
        <v>544</v>
      </c>
      <c r="C26" s="95"/>
      <c r="D26" s="96"/>
      <c r="F26" s="93"/>
      <c r="G26" s="93"/>
      <c r="H26" s="151"/>
      <c r="I26" s="42"/>
    </row>
    <row r="27" spans="1:13" s="94" customFormat="1" ht="31.5">
      <c r="A27" s="439">
        <v>11</v>
      </c>
      <c r="B27" s="680" t="s">
        <v>554</v>
      </c>
      <c r="C27" s="95" t="s">
        <v>39</v>
      </c>
      <c r="D27" s="96">
        <v>30</v>
      </c>
      <c r="E27" s="158" t="s">
        <v>555</v>
      </c>
      <c r="F27" s="93" t="s">
        <v>165</v>
      </c>
      <c r="G27" s="93"/>
      <c r="H27" s="402"/>
      <c r="I27" s="676"/>
      <c r="J27" s="669"/>
      <c r="K27" s="669"/>
      <c r="L27" s="264"/>
      <c r="M27" s="264"/>
    </row>
    <row r="28" spans="1:13">
      <c r="A28" s="439">
        <v>12</v>
      </c>
      <c r="B28" s="680" t="s">
        <v>556</v>
      </c>
      <c r="C28" s="99" t="s">
        <v>39</v>
      </c>
      <c r="D28" s="102">
        <v>30</v>
      </c>
      <c r="E28" s="45" t="s">
        <v>557</v>
      </c>
      <c r="F28" s="98" t="s">
        <v>558</v>
      </c>
      <c r="H28" s="402"/>
      <c r="I28" s="546"/>
      <c r="J28" s="546"/>
      <c r="K28" s="670"/>
      <c r="L28" s="232"/>
      <c r="M28" s="232"/>
    </row>
    <row r="29" spans="1:13">
      <c r="A29" s="439"/>
      <c r="B29" s="680"/>
      <c r="D29" s="102"/>
      <c r="E29" s="45" t="s">
        <v>559</v>
      </c>
      <c r="H29" s="402"/>
      <c r="I29" s="546"/>
      <c r="J29" s="546"/>
      <c r="K29" s="670"/>
      <c r="L29" s="232"/>
      <c r="M29" s="232"/>
    </row>
    <row r="30" spans="1:13">
      <c r="A30" s="439">
        <v>13</v>
      </c>
      <c r="B30" s="681" t="s">
        <v>560</v>
      </c>
      <c r="C30" s="99" t="s">
        <v>273</v>
      </c>
      <c r="D30" s="102">
        <v>42</v>
      </c>
      <c r="E30" s="45" t="s">
        <v>561</v>
      </c>
      <c r="F30" s="98" t="s">
        <v>562</v>
      </c>
      <c r="H30" s="402"/>
      <c r="I30" s="546"/>
      <c r="J30" s="546"/>
      <c r="K30" s="545"/>
      <c r="L30" s="232"/>
      <c r="M30" s="232"/>
    </row>
    <row r="31" spans="1:13" ht="30">
      <c r="A31" s="439" t="s">
        <v>1065</v>
      </c>
      <c r="B31" s="272" t="s">
        <v>613</v>
      </c>
      <c r="C31" s="99" t="s">
        <v>112</v>
      </c>
      <c r="D31" s="30">
        <v>450</v>
      </c>
      <c r="E31" s="273" t="s">
        <v>614</v>
      </c>
      <c r="F31" s="274" t="s">
        <v>459</v>
      </c>
      <c r="G31" s="274"/>
      <c r="H31" s="402"/>
      <c r="I31" s="546"/>
      <c r="J31" s="546"/>
      <c r="K31" s="545"/>
      <c r="L31" s="232"/>
      <c r="M31" s="232"/>
    </row>
    <row r="32" spans="1:13">
      <c r="A32" s="439" t="s">
        <v>461</v>
      </c>
      <c r="B32" s="272" t="s">
        <v>625</v>
      </c>
      <c r="C32" s="275" t="s">
        <v>131</v>
      </c>
      <c r="D32" s="276">
        <v>240</v>
      </c>
      <c r="E32" s="266" t="s">
        <v>572</v>
      </c>
      <c r="F32" s="277" t="s">
        <v>626</v>
      </c>
      <c r="G32" s="277"/>
      <c r="H32" s="361"/>
      <c r="I32" s="546"/>
      <c r="J32" s="546"/>
      <c r="K32" s="678"/>
      <c r="L32" s="232"/>
      <c r="M32" s="232"/>
    </row>
    <row r="33" spans="1:13">
      <c r="A33" s="445" t="s">
        <v>1072</v>
      </c>
      <c r="B33" s="638" t="s">
        <v>615</v>
      </c>
      <c r="C33" s="279" t="s">
        <v>116</v>
      </c>
      <c r="D33" s="639">
        <v>65</v>
      </c>
      <c r="E33" s="283" t="s">
        <v>597</v>
      </c>
      <c r="F33" s="277" t="s">
        <v>616</v>
      </c>
      <c r="G33" s="277"/>
      <c r="H33" s="336"/>
      <c r="I33" s="546"/>
      <c r="J33" s="396"/>
      <c r="K33" s="677"/>
      <c r="L33" s="232"/>
      <c r="M33" s="232"/>
    </row>
    <row r="34" spans="1:13" ht="16.5">
      <c r="A34" s="439" t="s">
        <v>982</v>
      </c>
      <c r="B34" s="638" t="s">
        <v>980</v>
      </c>
      <c r="C34" s="549" t="s">
        <v>119</v>
      </c>
      <c r="D34" s="639">
        <v>65</v>
      </c>
      <c r="E34" s="284" t="s">
        <v>597</v>
      </c>
      <c r="F34" s="269" t="s">
        <v>616</v>
      </c>
      <c r="G34" s="277"/>
      <c r="H34" s="362"/>
      <c r="I34" s="396"/>
      <c r="J34" s="396"/>
      <c r="K34" s="677"/>
      <c r="L34" s="232"/>
      <c r="M34" s="232"/>
    </row>
    <row r="35" spans="1:13" s="158" customFormat="1">
      <c r="A35" s="529"/>
      <c r="B35" s="871" t="s">
        <v>1070</v>
      </c>
      <c r="C35" s="871"/>
      <c r="D35" s="160">
        <f>SUM(D27:D34)</f>
        <v>922</v>
      </c>
      <c r="F35" s="159"/>
      <c r="G35" s="674"/>
      <c r="H35" s="402"/>
      <c r="I35" s="546"/>
      <c r="J35" s="546"/>
      <c r="K35" s="677"/>
      <c r="L35" s="680"/>
      <c r="M35" s="680"/>
    </row>
    <row r="36" spans="1:13" s="158" customFormat="1">
      <c r="A36" s="529"/>
      <c r="B36" s="858" t="s">
        <v>361</v>
      </c>
      <c r="C36" s="858"/>
      <c r="D36" s="160">
        <f>D35+D25</f>
        <v>952</v>
      </c>
      <c r="E36" s="673"/>
      <c r="F36" s="159"/>
      <c r="G36" s="674"/>
      <c r="H36" s="675"/>
      <c r="I36" s="670"/>
      <c r="J36" s="670"/>
      <c r="K36" s="677"/>
      <c r="L36" s="680"/>
      <c r="M36" s="680"/>
    </row>
    <row r="37" spans="1:13" s="158" customFormat="1" ht="16.5">
      <c r="A37" s="529"/>
      <c r="B37" s="782" t="s">
        <v>1060</v>
      </c>
      <c r="C37" s="767"/>
      <c r="D37" s="780"/>
      <c r="E37" s="673"/>
      <c r="F37" s="159"/>
      <c r="G37" s="674"/>
      <c r="H37" s="675"/>
      <c r="I37" s="670"/>
      <c r="J37" s="670"/>
      <c r="K37" s="677"/>
      <c r="L37" s="680"/>
      <c r="M37" s="680"/>
    </row>
    <row r="38" spans="1:13">
      <c r="A38" s="781" t="s">
        <v>1062</v>
      </c>
      <c r="B38" s="272" t="s">
        <v>979</v>
      </c>
      <c r="C38" s="99" t="s">
        <v>975</v>
      </c>
      <c r="D38" s="30">
        <v>9</v>
      </c>
      <c r="E38" s="273"/>
      <c r="F38" s="274"/>
      <c r="G38" s="274"/>
      <c r="H38" s="675"/>
      <c r="I38" s="670"/>
      <c r="J38" s="670"/>
      <c r="K38" s="677"/>
      <c r="L38" s="232"/>
      <c r="M38" s="232"/>
    </row>
    <row r="39" spans="1:13">
      <c r="A39" s="493"/>
      <c r="B39" s="150" t="s">
        <v>46</v>
      </c>
      <c r="C39" s="85"/>
      <c r="D39" s="108"/>
      <c r="E39" s="84"/>
      <c r="F39" s="86"/>
      <c r="G39" s="544"/>
      <c r="H39" s="361"/>
      <c r="I39" s="546"/>
      <c r="J39" s="546"/>
      <c r="K39" s="678"/>
      <c r="L39" s="232"/>
      <c r="M39" s="232"/>
    </row>
    <row r="40" spans="1:13" s="94" customFormat="1">
      <c r="A40" s="439"/>
      <c r="B40" s="554" t="s">
        <v>532</v>
      </c>
      <c r="C40" s="154"/>
      <c r="D40" s="162"/>
      <c r="E40" s="163"/>
      <c r="F40" s="164"/>
      <c r="G40" s="544"/>
      <c r="H40" s="336"/>
      <c r="I40" s="546"/>
      <c r="J40" s="396"/>
      <c r="K40" s="396"/>
      <c r="L40" s="264"/>
      <c r="M40" s="264"/>
    </row>
    <row r="41" spans="1:13">
      <c r="A41" s="445" t="s">
        <v>1073</v>
      </c>
      <c r="B41" s="112" t="s">
        <v>563</v>
      </c>
      <c r="C41" s="99" t="s">
        <v>439</v>
      </c>
      <c r="D41" s="100">
        <v>330</v>
      </c>
      <c r="E41" s="45" t="s">
        <v>513</v>
      </c>
      <c r="F41" s="113" t="s">
        <v>564</v>
      </c>
      <c r="G41" s="665"/>
      <c r="H41" s="362"/>
      <c r="I41" s="396"/>
      <c r="J41" s="396"/>
      <c r="K41" s="396"/>
      <c r="L41" s="232"/>
      <c r="M41" s="232"/>
    </row>
    <row r="42" spans="1:13">
      <c r="B42" s="865" t="s">
        <v>565</v>
      </c>
      <c r="C42" s="865"/>
      <c r="D42" s="153">
        <f>D41</f>
        <v>330</v>
      </c>
      <c r="F42" s="113"/>
      <c r="G42" s="544"/>
      <c r="H42" s="336"/>
      <c r="I42" s="546"/>
      <c r="J42" s="396"/>
      <c r="K42" s="396"/>
      <c r="L42" s="232"/>
      <c r="M42" s="232"/>
    </row>
    <row r="43" spans="1:13" ht="15" customHeight="1">
      <c r="A43" s="493"/>
      <c r="B43" s="154" t="s">
        <v>566</v>
      </c>
      <c r="C43" s="85"/>
      <c r="D43" s="108"/>
      <c r="E43" s="84"/>
      <c r="F43" s="86"/>
      <c r="G43" s="86"/>
      <c r="H43" s="232"/>
      <c r="I43" s="232"/>
      <c r="J43" s="232"/>
      <c r="K43" s="232"/>
      <c r="L43" s="232"/>
      <c r="M43" s="232"/>
    </row>
    <row r="44" spans="1:13" s="94" customFormat="1" ht="18.75">
      <c r="A44" s="439" t="s">
        <v>469</v>
      </c>
      <c r="B44" s="105" t="s">
        <v>567</v>
      </c>
      <c r="C44" s="93" t="s">
        <v>49</v>
      </c>
      <c r="D44" s="103">
        <v>70</v>
      </c>
      <c r="E44" s="163" t="s">
        <v>568</v>
      </c>
      <c r="F44" s="164" t="s">
        <v>569</v>
      </c>
      <c r="G44" s="164"/>
      <c r="H44" s="672"/>
    </row>
    <row r="45" spans="1:13" s="94" customFormat="1">
      <c r="A45" s="439"/>
      <c r="B45" s="871" t="s">
        <v>570</v>
      </c>
      <c r="C45" s="871"/>
      <c r="D45" s="165">
        <f>SUM(D44)</f>
        <v>70</v>
      </c>
      <c r="E45" s="163"/>
      <c r="F45" s="164"/>
      <c r="G45" s="164"/>
    </row>
    <row r="46" spans="1:13">
      <c r="A46" s="493"/>
      <c r="B46" s="154" t="s">
        <v>544</v>
      </c>
      <c r="C46" s="85"/>
      <c r="D46" s="108"/>
      <c r="E46" s="84"/>
      <c r="F46" s="86"/>
      <c r="G46" s="86"/>
    </row>
    <row r="47" spans="1:13">
      <c r="A47" s="445" t="s">
        <v>471</v>
      </c>
      <c r="B47" s="105" t="s">
        <v>571</v>
      </c>
      <c r="C47" s="98" t="s">
        <v>70</v>
      </c>
      <c r="D47" s="106">
        <v>99</v>
      </c>
      <c r="E47" s="104" t="s">
        <v>572</v>
      </c>
      <c r="F47" s="113" t="s">
        <v>573</v>
      </c>
      <c r="G47" s="113"/>
    </row>
    <row r="48" spans="1:13" s="232" customFormat="1">
      <c r="A48" s="530" t="s">
        <v>474</v>
      </c>
      <c r="B48" s="232" t="s">
        <v>647</v>
      </c>
      <c r="C48" s="231" t="s">
        <v>169</v>
      </c>
      <c r="D48" s="231">
        <v>96</v>
      </c>
      <c r="E48" s="266" t="s">
        <v>572</v>
      </c>
      <c r="F48" s="288" t="s">
        <v>648</v>
      </c>
      <c r="G48" s="288"/>
    </row>
    <row r="49" spans="1:16">
      <c r="B49" s="871" t="s">
        <v>553</v>
      </c>
      <c r="C49" s="871"/>
      <c r="D49" s="107">
        <f>SUM(D47:D48)</f>
        <v>195</v>
      </c>
      <c r="E49" s="104"/>
      <c r="F49" s="113"/>
      <c r="G49" s="113"/>
    </row>
    <row r="50" spans="1:16">
      <c r="A50" s="556"/>
      <c r="B50" s="858" t="s">
        <v>405</v>
      </c>
      <c r="C50" s="858"/>
      <c r="D50" s="107">
        <f>D45+D42+D49</f>
        <v>595</v>
      </c>
      <c r="E50" s="104"/>
      <c r="F50" s="113"/>
      <c r="G50" s="113"/>
      <c r="H50" s="99"/>
      <c r="I50" s="99"/>
    </row>
    <row r="51" spans="1:16" s="4" customFormat="1">
      <c r="A51" s="858" t="s">
        <v>1045</v>
      </c>
      <c r="B51" s="858"/>
      <c r="C51" s="858"/>
      <c r="D51" s="153">
        <f>D21+D36+D50</f>
        <v>4131</v>
      </c>
      <c r="E51" s="108"/>
      <c r="F51" s="98"/>
      <c r="G51" s="98"/>
    </row>
    <row r="52" spans="1:16" s="489" customFormat="1">
      <c r="A52" s="531" t="s">
        <v>181</v>
      </c>
      <c r="B52" s="557" t="s">
        <v>574</v>
      </c>
      <c r="C52" s="487"/>
      <c r="D52" s="487"/>
      <c r="E52" s="487"/>
      <c r="F52" s="488"/>
      <c r="G52" s="488"/>
    </row>
    <row r="53" spans="1:16" s="129" customFormat="1" ht="16.5" customHeight="1">
      <c r="A53" s="862" t="s">
        <v>575</v>
      </c>
      <c r="B53" s="862"/>
      <c r="C53" s="11"/>
      <c r="D53" s="11"/>
      <c r="E53" s="11"/>
      <c r="F53" s="149"/>
      <c r="G53" s="149"/>
    </row>
    <row r="54" spans="1:16" ht="18.75">
      <c r="B54" s="150" t="s">
        <v>20</v>
      </c>
      <c r="C54" s="167"/>
      <c r="D54" s="168"/>
      <c r="E54" s="129"/>
      <c r="F54" s="166"/>
      <c r="G54" s="166"/>
    </row>
    <row r="55" spans="1:16">
      <c r="B55" s="555" t="s">
        <v>532</v>
      </c>
      <c r="D55" s="106"/>
      <c r="H55" s="169"/>
      <c r="I55" s="169"/>
    </row>
    <row r="56" spans="1:16">
      <c r="A56" s="528">
        <v>1</v>
      </c>
      <c r="B56" s="109" t="s">
        <v>578</v>
      </c>
      <c r="C56" s="95" t="s">
        <v>87</v>
      </c>
      <c r="D56" s="102">
        <v>330</v>
      </c>
      <c r="E56" s="45" t="s">
        <v>513</v>
      </c>
      <c r="F56" s="98" t="s">
        <v>441</v>
      </c>
      <c r="H56" s="439"/>
      <c r="I56" s="459"/>
      <c r="J56" s="441"/>
    </row>
    <row r="57" spans="1:16" s="105" customFormat="1">
      <c r="A57" s="528">
        <v>2</v>
      </c>
      <c r="B57" s="112" t="s">
        <v>576</v>
      </c>
      <c r="C57" s="99" t="s">
        <v>76</v>
      </c>
      <c r="D57" s="106">
        <v>800</v>
      </c>
      <c r="E57" s="45" t="s">
        <v>513</v>
      </c>
      <c r="F57" s="98" t="s">
        <v>577</v>
      </c>
      <c r="G57" s="98"/>
      <c r="H57" s="439"/>
      <c r="I57" s="440"/>
      <c r="J57" s="442"/>
    </row>
    <row r="58" spans="1:16" s="104" customFormat="1" ht="15.75" customHeight="1">
      <c r="A58" s="528">
        <v>3</v>
      </c>
      <c r="B58" s="105" t="s">
        <v>579</v>
      </c>
      <c r="C58" s="97" t="s">
        <v>60</v>
      </c>
      <c r="D58" s="170">
        <v>520</v>
      </c>
      <c r="E58" s="45" t="s">
        <v>513</v>
      </c>
      <c r="F58" s="93" t="s">
        <v>580</v>
      </c>
      <c r="G58" s="93"/>
      <c r="H58" s="439"/>
      <c r="I58" s="466"/>
      <c r="J58" s="441"/>
      <c r="K58" s="171"/>
    </row>
    <row r="59" spans="1:16">
      <c r="A59" s="528">
        <v>4</v>
      </c>
      <c r="B59" s="172" t="s">
        <v>581</v>
      </c>
      <c r="C59" s="120" t="s">
        <v>187</v>
      </c>
      <c r="D59" s="119">
        <v>171</v>
      </c>
      <c r="E59" s="45" t="s">
        <v>513</v>
      </c>
      <c r="F59" s="98" t="s">
        <v>582</v>
      </c>
      <c r="H59" s="439"/>
      <c r="I59" s="447"/>
      <c r="J59" s="378"/>
    </row>
    <row r="60" spans="1:16" s="94" customFormat="1">
      <c r="A60" s="528">
        <v>5</v>
      </c>
      <c r="B60" s="45" t="s">
        <v>190</v>
      </c>
      <c r="C60" s="120" t="s">
        <v>191</v>
      </c>
      <c r="D60" s="119">
        <v>444</v>
      </c>
      <c r="E60" s="45" t="s">
        <v>513</v>
      </c>
      <c r="F60" s="93" t="s">
        <v>590</v>
      </c>
      <c r="G60" s="98"/>
      <c r="H60" s="439"/>
      <c r="I60" s="447"/>
      <c r="J60" s="378"/>
    </row>
    <row r="61" spans="1:16" s="122" customFormat="1" ht="16.5" customHeight="1">
      <c r="A61" s="528">
        <v>6</v>
      </c>
      <c r="B61" s="158" t="s">
        <v>585</v>
      </c>
      <c r="C61" s="95" t="s">
        <v>103</v>
      </c>
      <c r="D61" s="96">
        <v>600</v>
      </c>
      <c r="E61" s="94" t="s">
        <v>586</v>
      </c>
      <c r="F61" s="93" t="s">
        <v>587</v>
      </c>
      <c r="G61" s="69"/>
      <c r="H61" s="439"/>
      <c r="I61" s="451"/>
      <c r="J61" s="378"/>
      <c r="L61" s="121"/>
      <c r="M61" s="118"/>
      <c r="N61" s="124"/>
      <c r="O61" s="125"/>
      <c r="P61" s="118"/>
    </row>
    <row r="62" spans="1:16" s="1" customFormat="1" ht="20.100000000000001" customHeight="1">
      <c r="A62" s="528">
        <v>7</v>
      </c>
      <c r="B62" s="158" t="s">
        <v>588</v>
      </c>
      <c r="C62" s="118" t="s">
        <v>110</v>
      </c>
      <c r="D62" s="118">
        <v>60</v>
      </c>
      <c r="E62" s="45" t="s">
        <v>513</v>
      </c>
      <c r="F62" s="69" t="s">
        <v>589</v>
      </c>
      <c r="G62" s="93"/>
      <c r="H62" s="439"/>
      <c r="I62" s="466"/>
      <c r="J62" s="441"/>
    </row>
    <row r="63" spans="1:16" s="122" customFormat="1" ht="18.75" customHeight="1">
      <c r="A63" s="528">
        <v>8</v>
      </c>
      <c r="B63" s="122" t="s">
        <v>193</v>
      </c>
      <c r="C63" s="118" t="s">
        <v>167</v>
      </c>
      <c r="D63" s="118">
        <v>120</v>
      </c>
      <c r="E63" s="45" t="s">
        <v>513</v>
      </c>
      <c r="F63" s="93" t="s">
        <v>195</v>
      </c>
      <c r="G63" s="93"/>
      <c r="H63" s="439"/>
      <c r="I63" s="440"/>
      <c r="J63" s="468"/>
      <c r="L63" s="121"/>
      <c r="M63" s="118"/>
      <c r="N63" s="124"/>
      <c r="O63" s="125"/>
      <c r="P63" s="118"/>
    </row>
    <row r="64" spans="1:16" s="122" customFormat="1" ht="18.75" customHeight="1">
      <c r="A64" s="532"/>
      <c r="B64" s="865" t="s">
        <v>565</v>
      </c>
      <c r="C64" s="865"/>
      <c r="D64" s="66">
        <f>SUM(D56:D63)</f>
        <v>3045</v>
      </c>
      <c r="E64" s="45"/>
      <c r="F64" s="173"/>
      <c r="G64" s="173"/>
      <c r="H64" s="439"/>
      <c r="I64" s="447"/>
      <c r="J64" s="378"/>
      <c r="L64" s="121"/>
      <c r="M64" s="118"/>
      <c r="N64" s="124"/>
      <c r="O64" s="125"/>
      <c r="P64" s="118"/>
    </row>
    <row r="65" spans="1:16" s="122" customFormat="1">
      <c r="A65" s="528"/>
      <c r="B65" s="554" t="s">
        <v>544</v>
      </c>
      <c r="C65" s="118"/>
      <c r="D65" s="118"/>
      <c r="E65" s="45"/>
      <c r="F65" s="174"/>
      <c r="G65" s="174"/>
      <c r="H65" s="439"/>
      <c r="I65" s="447"/>
      <c r="J65" s="378"/>
      <c r="L65" s="121"/>
      <c r="M65" s="118"/>
      <c r="N65" s="124"/>
      <c r="O65" s="125"/>
      <c r="P65" s="118"/>
    </row>
    <row r="66" spans="1:16" s="94" customFormat="1">
      <c r="A66" s="529">
        <v>9</v>
      </c>
      <c r="B66" s="122" t="s">
        <v>591</v>
      </c>
      <c r="C66" s="118" t="s">
        <v>184</v>
      </c>
      <c r="D66" s="118">
        <v>1000</v>
      </c>
      <c r="E66" s="45" t="s">
        <v>592</v>
      </c>
      <c r="F66" s="174" t="s">
        <v>446</v>
      </c>
      <c r="G66" s="174"/>
      <c r="H66" s="439"/>
      <c r="I66" s="466"/>
      <c r="J66" s="441"/>
    </row>
    <row r="67" spans="1:16">
      <c r="A67" s="528">
        <v>10</v>
      </c>
      <c r="B67" s="158" t="s">
        <v>593</v>
      </c>
      <c r="C67" s="95" t="s">
        <v>100</v>
      </c>
      <c r="D67" s="103">
        <v>2000</v>
      </c>
      <c r="E67" s="158" t="s">
        <v>594</v>
      </c>
      <c r="F67" s="93" t="s">
        <v>595</v>
      </c>
      <c r="G67" s="93"/>
    </row>
    <row r="68" spans="1:16">
      <c r="A68" s="529">
        <v>11</v>
      </c>
      <c r="B68" s="45" t="s">
        <v>596</v>
      </c>
      <c r="C68" s="99" t="s">
        <v>106</v>
      </c>
      <c r="D68" s="102">
        <v>110</v>
      </c>
      <c r="E68" s="175" t="s">
        <v>597</v>
      </c>
      <c r="F68" s="98" t="s">
        <v>598</v>
      </c>
    </row>
    <row r="69" spans="1:16" s="129" customFormat="1" ht="18.75">
      <c r="A69" s="445"/>
      <c r="B69" s="861" t="s">
        <v>599</v>
      </c>
      <c r="C69" s="861"/>
      <c r="D69" s="66">
        <f>SUM(D66:D68)</f>
        <v>3110</v>
      </c>
      <c r="E69" s="45"/>
      <c r="F69" s="98"/>
      <c r="G69" s="98"/>
      <c r="H69" s="167"/>
      <c r="I69" s="167"/>
      <c r="J69" s="167"/>
      <c r="K69" s="176"/>
    </row>
    <row r="70" spans="1:16" s="129" customFormat="1" ht="18.75">
      <c r="A70" s="528"/>
      <c r="B70" s="863" t="s">
        <v>320</v>
      </c>
      <c r="C70" s="863"/>
      <c r="D70" s="153">
        <f>D64+D69</f>
        <v>6155</v>
      </c>
      <c r="E70" s="177"/>
      <c r="F70" s="178"/>
      <c r="G70" s="178"/>
      <c r="H70" s="167"/>
      <c r="I70" s="167"/>
      <c r="J70" s="167"/>
      <c r="K70" s="176"/>
    </row>
    <row r="71" spans="1:16" s="129" customFormat="1" ht="18" customHeight="1">
      <c r="A71" s="860" t="s">
        <v>991</v>
      </c>
      <c r="B71" s="860"/>
      <c r="C71" s="860"/>
      <c r="D71" s="860"/>
      <c r="E71" s="860"/>
      <c r="F71" s="860"/>
      <c r="G71" s="178"/>
      <c r="H71" s="167"/>
      <c r="I71" s="167"/>
      <c r="J71" s="167"/>
      <c r="K71" s="176"/>
    </row>
    <row r="72" spans="1:16" ht="18.75">
      <c r="A72" s="374"/>
      <c r="B72" s="558" t="s">
        <v>36</v>
      </c>
      <c r="C72" s="130"/>
      <c r="D72" s="179"/>
      <c r="E72" s="177"/>
      <c r="F72" s="178"/>
      <c r="G72" s="178"/>
      <c r="H72" s="232"/>
    </row>
    <row r="73" spans="1:16">
      <c r="B73" s="555" t="s">
        <v>532</v>
      </c>
      <c r="D73" s="106"/>
      <c r="H73" s="232"/>
    </row>
    <row r="74" spans="1:16" s="43" customFormat="1" ht="16.5" customHeight="1">
      <c r="A74" s="529">
        <v>12</v>
      </c>
      <c r="B74" s="681" t="s">
        <v>600</v>
      </c>
      <c r="C74" s="279" t="s">
        <v>114</v>
      </c>
      <c r="D74" s="102">
        <v>100</v>
      </c>
      <c r="E74" s="104" t="s">
        <v>513</v>
      </c>
      <c r="F74" s="113" t="s">
        <v>601</v>
      </c>
      <c r="G74" s="113"/>
      <c r="H74" s="440"/>
      <c r="I74" s="278"/>
      <c r="J74" s="231"/>
      <c r="K74" s="271"/>
    </row>
    <row r="75" spans="1:16" s="94" customFormat="1">
      <c r="A75" s="529">
        <v>13</v>
      </c>
      <c r="B75" s="281" t="s">
        <v>602</v>
      </c>
      <c r="C75" s="231" t="s">
        <v>127</v>
      </c>
      <c r="D75" s="42">
        <v>50</v>
      </c>
      <c r="E75" s="94" t="s">
        <v>586</v>
      </c>
      <c r="F75" s="110" t="s">
        <v>603</v>
      </c>
      <c r="G75" s="110"/>
      <c r="H75" s="466"/>
      <c r="I75" s="278"/>
      <c r="J75" s="231"/>
      <c r="K75" s="264"/>
    </row>
    <row r="76" spans="1:16" s="94" customFormat="1" ht="18" customHeight="1">
      <c r="A76" s="529">
        <v>14</v>
      </c>
      <c r="B76" s="682" t="s">
        <v>604</v>
      </c>
      <c r="C76" s="683" t="s">
        <v>134</v>
      </c>
      <c r="D76" s="96">
        <v>90</v>
      </c>
      <c r="E76" s="180" t="s">
        <v>586</v>
      </c>
      <c r="F76" s="164" t="s">
        <v>605</v>
      </c>
      <c r="G76" s="164"/>
      <c r="H76" s="466"/>
      <c r="I76" s="279"/>
      <c r="J76" s="279"/>
      <c r="K76" s="264"/>
    </row>
    <row r="77" spans="1:16" s="1" customFormat="1" ht="20.100000000000001" customHeight="1">
      <c r="A77" s="529">
        <v>15</v>
      </c>
      <c r="B77" s="232" t="s">
        <v>606</v>
      </c>
      <c r="C77" s="684" t="s">
        <v>198</v>
      </c>
      <c r="D77" s="119">
        <v>206</v>
      </c>
      <c r="E77" s="180" t="s">
        <v>586</v>
      </c>
      <c r="F77" s="164" t="s">
        <v>607</v>
      </c>
      <c r="G77" s="164"/>
      <c r="H77" s="440"/>
      <c r="I77" s="279"/>
      <c r="J77" s="279"/>
      <c r="K77" s="236"/>
    </row>
    <row r="78" spans="1:16" s="1" customFormat="1" ht="20.100000000000001" customHeight="1">
      <c r="A78" s="529">
        <v>16</v>
      </c>
      <c r="B78" s="232" t="s">
        <v>832</v>
      </c>
      <c r="C78" s="231" t="s">
        <v>822</v>
      </c>
      <c r="D78" s="291">
        <v>120</v>
      </c>
      <c r="E78" s="180" t="s">
        <v>513</v>
      </c>
      <c r="F78" s="324" t="s">
        <v>853</v>
      </c>
      <c r="G78" s="324"/>
      <c r="H78" s="466"/>
      <c r="I78" s="279"/>
      <c r="J78" s="279"/>
      <c r="K78" s="236"/>
    </row>
    <row r="79" spans="1:16" s="94" customFormat="1">
      <c r="A79" s="533"/>
      <c r="B79" s="866" t="s">
        <v>565</v>
      </c>
      <c r="C79" s="866"/>
      <c r="D79" s="181">
        <f>SUM(D73:D78)</f>
        <v>566</v>
      </c>
      <c r="E79" s="180"/>
      <c r="F79" s="164"/>
      <c r="G79" s="164"/>
      <c r="H79" s="459"/>
      <c r="I79" s="279"/>
      <c r="J79" s="279"/>
      <c r="K79" s="264"/>
    </row>
    <row r="80" spans="1:16" s="151" customFormat="1" ht="18.75">
      <c r="A80" s="534"/>
      <c r="B80" s="685" t="s">
        <v>566</v>
      </c>
      <c r="C80" s="686"/>
      <c r="D80" s="182"/>
      <c r="E80" s="182"/>
      <c r="F80" s="182"/>
      <c r="G80" s="182"/>
      <c r="H80" s="456"/>
      <c r="I80" s="231"/>
      <c r="J80" s="231"/>
      <c r="K80" s="280"/>
    </row>
    <row r="81" spans="1:16" s="43" customFormat="1">
      <c r="A81" s="529">
        <v>17</v>
      </c>
      <c r="B81" s="687" t="s">
        <v>608</v>
      </c>
      <c r="C81" s="688" t="s">
        <v>110</v>
      </c>
      <c r="D81" s="183">
        <v>60</v>
      </c>
      <c r="E81" s="163" t="s">
        <v>609</v>
      </c>
      <c r="F81" s="93" t="s">
        <v>356</v>
      </c>
      <c r="G81" s="93"/>
      <c r="H81" s="466"/>
      <c r="I81" s="231"/>
      <c r="J81" s="268"/>
      <c r="K81" s="268"/>
    </row>
    <row r="82" spans="1:16" s="94" customFormat="1">
      <c r="A82" s="529">
        <v>18</v>
      </c>
      <c r="B82" s="281" t="s">
        <v>610</v>
      </c>
      <c r="C82" s="25" t="s">
        <v>358</v>
      </c>
      <c r="D82" s="42">
        <v>40</v>
      </c>
      <c r="E82" s="184" t="s">
        <v>611</v>
      </c>
      <c r="F82" s="174" t="s">
        <v>480</v>
      </c>
      <c r="G82" s="174"/>
      <c r="H82" s="459"/>
      <c r="I82" s="231"/>
      <c r="J82" s="231"/>
      <c r="K82" s="264"/>
    </row>
    <row r="83" spans="1:16" s="122" customFormat="1" ht="18.75" customHeight="1">
      <c r="A83" s="532"/>
      <c r="B83" s="867" t="s">
        <v>570</v>
      </c>
      <c r="C83" s="867"/>
      <c r="D83" s="185">
        <f>SUM(D81:D82)</f>
        <v>100</v>
      </c>
      <c r="E83" s="163"/>
      <c r="F83" s="164"/>
      <c r="G83" s="164"/>
      <c r="H83" s="466"/>
      <c r="I83" s="231"/>
      <c r="J83" s="231"/>
      <c r="K83" s="281"/>
      <c r="L83" s="121"/>
      <c r="M83" s="118"/>
      <c r="N83" s="124"/>
      <c r="O83" s="125"/>
      <c r="P83" s="118"/>
    </row>
    <row r="84" spans="1:16" s="1" customFormat="1">
      <c r="A84" s="481"/>
      <c r="B84" s="689" t="s">
        <v>612</v>
      </c>
      <c r="C84" s="275"/>
      <c r="D84" s="118"/>
      <c r="E84" s="45"/>
      <c r="F84" s="174"/>
      <c r="G84" s="174"/>
      <c r="H84" s="466"/>
      <c r="I84" s="231"/>
      <c r="J84" s="231"/>
      <c r="K84" s="236"/>
    </row>
    <row r="85" spans="1:16" s="264" customFormat="1">
      <c r="A85" s="529">
        <v>19</v>
      </c>
      <c r="B85" s="282" t="s">
        <v>617</v>
      </c>
      <c r="C85" s="231" t="s">
        <v>119</v>
      </c>
      <c r="D85" s="231">
        <v>65</v>
      </c>
      <c r="E85" s="284" t="s">
        <v>597</v>
      </c>
      <c r="F85" s="269" t="s">
        <v>616</v>
      </c>
      <c r="G85" s="269"/>
      <c r="H85" s="466"/>
      <c r="I85" s="279"/>
      <c r="J85" s="279"/>
    </row>
    <row r="86" spans="1:16" s="268" customFormat="1" ht="20.25" customHeight="1">
      <c r="A86" s="529">
        <v>20</v>
      </c>
      <c r="B86" s="282" t="s">
        <v>618</v>
      </c>
      <c r="C86" s="231" t="s">
        <v>124</v>
      </c>
      <c r="D86" s="285">
        <v>111</v>
      </c>
      <c r="E86" s="283" t="s">
        <v>597</v>
      </c>
      <c r="F86" s="269" t="s">
        <v>619</v>
      </c>
      <c r="G86" s="269"/>
      <c r="H86" s="466"/>
      <c r="I86" s="231"/>
      <c r="J86" s="231"/>
      <c r="L86" s="267"/>
      <c r="M86" s="231"/>
      <c r="N86" s="270"/>
      <c r="O86" s="271"/>
      <c r="P86" s="231"/>
    </row>
    <row r="87" spans="1:16" s="282" customFormat="1">
      <c r="A87" s="529">
        <v>21</v>
      </c>
      <c r="B87" s="282" t="s">
        <v>620</v>
      </c>
      <c r="C87" s="231"/>
      <c r="D87" s="231">
        <v>100</v>
      </c>
      <c r="E87" s="286" t="s">
        <v>621</v>
      </c>
      <c r="F87" s="270" t="s">
        <v>622</v>
      </c>
      <c r="G87" s="270"/>
      <c r="H87" s="466"/>
      <c r="I87" s="279"/>
      <c r="J87" s="279"/>
      <c r="L87" s="287"/>
      <c r="M87" s="278"/>
      <c r="N87" s="288"/>
      <c r="O87" s="289"/>
      <c r="P87" s="278"/>
    </row>
    <row r="88" spans="1:16" s="232" customFormat="1" ht="31.5">
      <c r="A88" s="529">
        <v>22</v>
      </c>
      <c r="B88" s="282" t="s">
        <v>623</v>
      </c>
      <c r="C88" s="278" t="s">
        <v>202</v>
      </c>
      <c r="D88" s="278">
        <v>80</v>
      </c>
      <c r="E88" s="290" t="s">
        <v>555</v>
      </c>
      <c r="F88" s="288" t="s">
        <v>624</v>
      </c>
      <c r="G88" s="288"/>
      <c r="H88" s="447"/>
      <c r="I88" s="279"/>
      <c r="J88" s="279"/>
    </row>
    <row r="89" spans="1:16">
      <c r="A89" s="529">
        <v>23</v>
      </c>
      <c r="B89" s="272" t="s">
        <v>627</v>
      </c>
      <c r="C89" s="275" t="s">
        <v>143</v>
      </c>
      <c r="D89" s="119">
        <v>40</v>
      </c>
      <c r="E89" s="45" t="s">
        <v>561</v>
      </c>
      <c r="F89" s="98" t="s">
        <v>628</v>
      </c>
      <c r="H89" s="232"/>
      <c r="I89" s="232"/>
      <c r="J89" s="232"/>
      <c r="K89" s="232"/>
    </row>
    <row r="90" spans="1:16" s="232" customFormat="1">
      <c r="A90" s="529">
        <v>24</v>
      </c>
      <c r="B90" s="232" t="s">
        <v>654</v>
      </c>
      <c r="C90" s="231" t="s">
        <v>112</v>
      </c>
      <c r="D90" s="234">
        <v>450</v>
      </c>
      <c r="E90" s="284" t="s">
        <v>597</v>
      </c>
      <c r="F90" s="277" t="s">
        <v>833</v>
      </c>
      <c r="G90" s="277"/>
    </row>
    <row r="91" spans="1:16" s="232" customFormat="1">
      <c r="A91" s="637">
        <v>25</v>
      </c>
      <c r="B91" s="232" t="s">
        <v>929</v>
      </c>
      <c r="C91" s="640" t="s">
        <v>161</v>
      </c>
      <c r="D91" s="640">
        <v>1200</v>
      </c>
      <c r="E91" s="283" t="s">
        <v>597</v>
      </c>
      <c r="F91" s="641" t="s">
        <v>644</v>
      </c>
      <c r="G91" s="277"/>
    </row>
    <row r="92" spans="1:16" s="129" customFormat="1" ht="18.75">
      <c r="A92" s="529"/>
      <c r="B92" s="865" t="s">
        <v>599</v>
      </c>
      <c r="C92" s="865"/>
      <c r="D92" s="66">
        <f>SUM(D85:D91)</f>
        <v>2046</v>
      </c>
      <c r="E92" s="45"/>
      <c r="F92" s="98"/>
      <c r="G92" s="98"/>
      <c r="H92" s="167"/>
      <c r="I92" s="176"/>
      <c r="J92" s="167"/>
      <c r="K92" s="176"/>
      <c r="M92" s="187"/>
      <c r="N92" s="188"/>
    </row>
    <row r="93" spans="1:16" s="129" customFormat="1" ht="18.75">
      <c r="A93" s="529"/>
      <c r="B93" s="863" t="s">
        <v>361</v>
      </c>
      <c r="C93" s="863"/>
      <c r="D93" s="153">
        <f>D92+D79+D83</f>
        <v>2712</v>
      </c>
      <c r="E93" s="189"/>
      <c r="F93" s="190"/>
      <c r="G93" s="190"/>
      <c r="H93" s="293"/>
    </row>
    <row r="94" spans="1:16" ht="18.75">
      <c r="B94" s="150" t="s">
        <v>46</v>
      </c>
      <c r="C94" s="167"/>
      <c r="D94" s="191"/>
      <c r="E94" s="129"/>
      <c r="F94" s="166"/>
      <c r="G94" s="166"/>
    </row>
    <row r="95" spans="1:16">
      <c r="B95" s="555" t="s">
        <v>532</v>
      </c>
      <c r="D95" s="106"/>
    </row>
    <row r="96" spans="1:16" s="122" customFormat="1" ht="18.75" customHeight="1">
      <c r="A96" s="529">
        <v>26</v>
      </c>
      <c r="B96" s="45" t="s">
        <v>629</v>
      </c>
      <c r="C96" s="99" t="s">
        <v>630</v>
      </c>
      <c r="D96" s="100">
        <v>400</v>
      </c>
      <c r="E96" s="45" t="s">
        <v>513</v>
      </c>
      <c r="F96" s="98" t="s">
        <v>631</v>
      </c>
      <c r="G96" s="98"/>
      <c r="I96" s="118"/>
      <c r="J96" s="118"/>
      <c r="L96" s="121"/>
      <c r="M96" s="118"/>
      <c r="N96" s="124"/>
      <c r="O96" s="125"/>
      <c r="P96" s="118"/>
    </row>
    <row r="97" spans="1:16" s="122" customFormat="1" ht="18.75" customHeight="1">
      <c r="A97" s="532"/>
      <c r="B97" s="861" t="s">
        <v>565</v>
      </c>
      <c r="C97" s="861"/>
      <c r="D97" s="138">
        <f>D96</f>
        <v>400</v>
      </c>
      <c r="E97" s="45"/>
      <c r="F97" s="174"/>
      <c r="G97" s="174"/>
      <c r="I97" s="118"/>
      <c r="J97" s="118"/>
      <c r="L97" s="121"/>
      <c r="M97" s="118"/>
      <c r="N97" s="124"/>
      <c r="O97" s="125"/>
      <c r="P97" s="118"/>
    </row>
    <row r="98" spans="1:16" s="122" customFormat="1" ht="18.75" customHeight="1">
      <c r="A98" s="532"/>
      <c r="B98" s="554" t="s">
        <v>612</v>
      </c>
      <c r="C98" s="118"/>
      <c r="D98" s="118"/>
      <c r="E98" s="45"/>
      <c r="F98" s="174"/>
      <c r="G98" s="174"/>
      <c r="I98" s="118"/>
      <c r="J98" s="118"/>
      <c r="L98" s="121"/>
      <c r="M98" s="118"/>
      <c r="N98" s="124"/>
      <c r="O98" s="125"/>
      <c r="P98" s="118"/>
    </row>
    <row r="99" spans="1:16">
      <c r="A99" s="529">
        <v>27</v>
      </c>
      <c r="B99" s="45" t="s">
        <v>632</v>
      </c>
      <c r="C99" s="118" t="s">
        <v>205</v>
      </c>
      <c r="D99" s="118">
        <v>850</v>
      </c>
      <c r="E99" s="104" t="s">
        <v>572</v>
      </c>
      <c r="F99" s="174" t="s">
        <v>633</v>
      </c>
      <c r="G99" s="174"/>
      <c r="J99" s="135"/>
    </row>
    <row r="100" spans="1:16" s="122" customFormat="1">
      <c r="A100" s="529">
        <v>28</v>
      </c>
      <c r="B100" s="45" t="s">
        <v>634</v>
      </c>
      <c r="C100" s="98" t="s">
        <v>146</v>
      </c>
      <c r="D100" s="106">
        <v>100</v>
      </c>
      <c r="E100" s="104" t="s">
        <v>635</v>
      </c>
      <c r="F100" s="113" t="s">
        <v>440</v>
      </c>
      <c r="G100" s="113"/>
      <c r="H100" s="121"/>
    </row>
    <row r="101" spans="1:16" s="122" customFormat="1" ht="15.6" customHeight="1">
      <c r="A101" s="529">
        <v>29</v>
      </c>
      <c r="B101" s="45" t="s">
        <v>896</v>
      </c>
      <c r="C101" s="118">
        <v>100</v>
      </c>
      <c r="D101" s="118">
        <v>100</v>
      </c>
      <c r="E101" s="172" t="s">
        <v>572</v>
      </c>
      <c r="F101" s="124" t="s">
        <v>636</v>
      </c>
      <c r="G101" s="124"/>
      <c r="I101" s="115"/>
      <c r="J101" s="114"/>
      <c r="L101" s="123"/>
      <c r="M101" s="42"/>
      <c r="N101" s="124"/>
      <c r="O101" s="125"/>
      <c r="P101" s="118"/>
    </row>
    <row r="102" spans="1:16" s="122" customFormat="1" ht="15.6" customHeight="1">
      <c r="A102" s="529">
        <v>30</v>
      </c>
      <c r="B102" s="45" t="s">
        <v>897</v>
      </c>
      <c r="C102" s="115" t="s">
        <v>150</v>
      </c>
      <c r="D102" s="115">
        <v>44</v>
      </c>
      <c r="E102" s="175" t="s">
        <v>597</v>
      </c>
      <c r="F102" s="174" t="s">
        <v>637</v>
      </c>
      <c r="G102" s="174"/>
      <c r="I102" s="115"/>
      <c r="J102" s="114"/>
      <c r="L102" s="123"/>
      <c r="M102" s="42"/>
      <c r="N102" s="124"/>
      <c r="O102" s="125"/>
      <c r="P102" s="118"/>
    </row>
    <row r="103" spans="1:16" s="122" customFormat="1">
      <c r="A103" s="529">
        <v>31</v>
      </c>
      <c r="B103" s="45" t="s">
        <v>898</v>
      </c>
      <c r="C103" s="115" t="s">
        <v>210</v>
      </c>
      <c r="D103" s="115">
        <v>36</v>
      </c>
      <c r="E103" s="175" t="s">
        <v>638</v>
      </c>
      <c r="F103" s="174" t="s">
        <v>639</v>
      </c>
      <c r="G103" s="174"/>
      <c r="H103" s="121"/>
    </row>
    <row r="104" spans="1:16" s="1" customFormat="1" ht="20.100000000000001" customHeight="1">
      <c r="A104" s="529">
        <v>32</v>
      </c>
      <c r="B104" s="45" t="s">
        <v>640</v>
      </c>
      <c r="C104" s="118">
        <v>76</v>
      </c>
      <c r="D104" s="118">
        <v>76</v>
      </c>
      <c r="E104" s="104" t="s">
        <v>572</v>
      </c>
      <c r="F104" s="124" t="s">
        <v>490</v>
      </c>
      <c r="G104" s="124"/>
    </row>
    <row r="105" spans="1:16" s="186" customFormat="1">
      <c r="A105" s="529">
        <v>33</v>
      </c>
      <c r="B105" s="45" t="s">
        <v>641</v>
      </c>
      <c r="C105" s="14" t="s">
        <v>156</v>
      </c>
      <c r="D105" s="19">
        <v>99</v>
      </c>
      <c r="E105" s="184" t="s">
        <v>642</v>
      </c>
      <c r="F105" s="29" t="s">
        <v>643</v>
      </c>
      <c r="G105" s="29"/>
      <c r="H105" s="192"/>
      <c r="I105" s="193"/>
      <c r="J105" s="192"/>
      <c r="K105" s="193"/>
    </row>
    <row r="106" spans="1:16" s="1" customFormat="1">
      <c r="A106" s="529">
        <v>34</v>
      </c>
      <c r="B106" s="45" t="s">
        <v>899</v>
      </c>
      <c r="C106" s="42" t="s">
        <v>167</v>
      </c>
      <c r="D106" s="106">
        <v>120</v>
      </c>
      <c r="E106" s="175" t="s">
        <v>597</v>
      </c>
      <c r="F106" s="98" t="s">
        <v>645</v>
      </c>
      <c r="G106" s="98"/>
    </row>
    <row r="107" spans="1:16" s="43" customFormat="1">
      <c r="A107" s="529">
        <v>35</v>
      </c>
      <c r="B107" s="45" t="s">
        <v>900</v>
      </c>
      <c r="C107" s="311" t="s">
        <v>850</v>
      </c>
      <c r="D107" s="42">
        <v>51</v>
      </c>
      <c r="E107" s="184" t="s">
        <v>642</v>
      </c>
      <c r="F107" s="194" t="s">
        <v>646</v>
      </c>
      <c r="G107" s="194"/>
      <c r="H107" s="105"/>
    </row>
    <row r="108" spans="1:16">
      <c r="A108" s="529">
        <v>36</v>
      </c>
      <c r="B108" s="45" t="s">
        <v>901</v>
      </c>
      <c r="C108" s="118" t="s">
        <v>164</v>
      </c>
      <c r="D108" s="118">
        <v>500</v>
      </c>
      <c r="E108" s="104" t="s">
        <v>572</v>
      </c>
      <c r="F108" s="98" t="s">
        <v>649</v>
      </c>
      <c r="H108" s="99"/>
      <c r="I108" s="117"/>
      <c r="J108" s="99"/>
      <c r="K108" s="117"/>
    </row>
    <row r="109" spans="1:16" s="1" customFormat="1" ht="20.100000000000001" customHeight="1">
      <c r="A109" s="529">
        <v>37</v>
      </c>
      <c r="B109" s="45" t="s">
        <v>902</v>
      </c>
      <c r="C109" s="42" t="s">
        <v>213</v>
      </c>
      <c r="D109" s="42">
        <v>97</v>
      </c>
      <c r="E109" s="172" t="s">
        <v>572</v>
      </c>
      <c r="F109" s="98" t="s">
        <v>650</v>
      </c>
      <c r="G109" s="98"/>
    </row>
    <row r="110" spans="1:16">
      <c r="A110" s="529">
        <v>38</v>
      </c>
      <c r="B110" s="45" t="s">
        <v>903</v>
      </c>
      <c r="C110" s="14" t="s">
        <v>169</v>
      </c>
      <c r="D110" s="19">
        <v>96</v>
      </c>
      <c r="E110" s="184" t="s">
        <v>642</v>
      </c>
      <c r="F110" s="29" t="s">
        <v>651</v>
      </c>
      <c r="G110" s="29"/>
      <c r="H110" s="99"/>
      <c r="I110" s="117"/>
      <c r="J110" s="99"/>
      <c r="K110" s="117"/>
    </row>
    <row r="111" spans="1:16">
      <c r="A111" s="529">
        <v>39</v>
      </c>
      <c r="B111" s="45" t="s">
        <v>904</v>
      </c>
      <c r="C111" s="758" t="s">
        <v>169</v>
      </c>
      <c r="D111" s="42">
        <v>96</v>
      </c>
      <c r="E111" s="172" t="s">
        <v>572</v>
      </c>
      <c r="F111" s="98" t="s">
        <v>652</v>
      </c>
    </row>
    <row r="112" spans="1:16">
      <c r="A112" s="529">
        <v>40</v>
      </c>
      <c r="B112" s="45" t="s">
        <v>905</v>
      </c>
      <c r="C112" s="42" t="s">
        <v>227</v>
      </c>
      <c r="D112" s="126">
        <v>144</v>
      </c>
      <c r="E112" s="175" t="s">
        <v>597</v>
      </c>
      <c r="F112" s="98" t="s">
        <v>845</v>
      </c>
    </row>
    <row r="113" spans="1:14">
      <c r="A113" s="529">
        <v>41</v>
      </c>
      <c r="B113" s="45" t="s">
        <v>906</v>
      </c>
      <c r="C113" s="42" t="s">
        <v>218</v>
      </c>
      <c r="D113" s="126">
        <v>66</v>
      </c>
      <c r="E113" s="175" t="s">
        <v>843</v>
      </c>
      <c r="F113" s="98" t="s">
        <v>844</v>
      </c>
    </row>
    <row r="114" spans="1:14">
      <c r="A114" s="529">
        <v>42</v>
      </c>
      <c r="B114" s="45" t="s">
        <v>907</v>
      </c>
      <c r="C114" s="42" t="s">
        <v>207</v>
      </c>
      <c r="D114" s="126">
        <v>180</v>
      </c>
      <c r="E114" s="175" t="s">
        <v>572</v>
      </c>
      <c r="F114" s="98" t="s">
        <v>1051</v>
      </c>
    </row>
    <row r="115" spans="1:14" s="129" customFormat="1" ht="18.75">
      <c r="A115" s="374"/>
      <c r="B115" s="861" t="s">
        <v>599</v>
      </c>
      <c r="C115" s="861"/>
      <c r="D115" s="18">
        <f>SUM(D98:D114)</f>
        <v>2655</v>
      </c>
      <c r="E115" s="45"/>
      <c r="F115" s="98"/>
      <c r="G115" s="98"/>
      <c r="H115" s="167"/>
      <c r="I115" s="176"/>
      <c r="J115" s="167"/>
      <c r="K115" s="176"/>
      <c r="M115" s="187"/>
      <c r="N115" s="188"/>
    </row>
    <row r="116" spans="1:14" s="129" customFormat="1" ht="19.5" thickBot="1">
      <c r="A116" s="374"/>
      <c r="B116" s="858" t="s">
        <v>405</v>
      </c>
      <c r="C116" s="858"/>
      <c r="D116" s="292">
        <f>D97+D115</f>
        <v>3055</v>
      </c>
      <c r="E116" s="189"/>
      <c r="F116" s="190"/>
      <c r="G116" s="190"/>
      <c r="H116" s="167"/>
      <c r="I116" s="176"/>
      <c r="J116" s="167"/>
      <c r="K116" s="176"/>
      <c r="M116" s="187"/>
      <c r="N116" s="188"/>
    </row>
    <row r="117" spans="1:14" s="104" customFormat="1" ht="15.75" customHeight="1" thickBot="1">
      <c r="A117" s="535"/>
      <c r="B117" s="861" t="s">
        <v>860</v>
      </c>
      <c r="C117" s="861"/>
      <c r="D117" s="195">
        <f>D116+D93+D70</f>
        <v>11922</v>
      </c>
      <c r="E117" s="189"/>
      <c r="F117" s="190"/>
      <c r="G117" s="190"/>
      <c r="H117" s="171"/>
      <c r="I117" s="171"/>
      <c r="J117" s="171"/>
      <c r="K117" s="171"/>
    </row>
    <row r="118" spans="1:14" s="104" customFormat="1" ht="25.5" customHeight="1">
      <c r="A118" s="862" t="s">
        <v>653</v>
      </c>
      <c r="B118" s="862"/>
      <c r="C118" s="171"/>
      <c r="D118" s="136">
        <v>0</v>
      </c>
      <c r="E118" s="171"/>
      <c r="F118" s="197"/>
      <c r="G118" s="197"/>
      <c r="H118" s="171"/>
      <c r="I118" s="171"/>
      <c r="J118" s="171"/>
      <c r="K118" s="171"/>
    </row>
    <row r="119" spans="1:14" s="104" customFormat="1" ht="15.75" customHeight="1">
      <c r="A119" s="559"/>
      <c r="B119" s="150" t="s">
        <v>20</v>
      </c>
      <c r="C119" s="171"/>
      <c r="D119" s="196"/>
      <c r="E119" s="171"/>
      <c r="F119" s="166"/>
      <c r="G119" s="166"/>
      <c r="H119" s="171"/>
      <c r="I119" s="171"/>
      <c r="J119" s="171"/>
      <c r="K119" s="171"/>
    </row>
    <row r="120" spans="1:14" s="104" customFormat="1" ht="15.75" customHeight="1">
      <c r="A120" s="535"/>
      <c r="B120" s="863" t="s">
        <v>320</v>
      </c>
      <c r="C120" s="863"/>
      <c r="D120" s="263">
        <f>0</f>
        <v>0</v>
      </c>
      <c r="E120" s="40"/>
      <c r="F120" s="29"/>
      <c r="G120" s="29"/>
      <c r="H120" s="171"/>
      <c r="I120" s="171"/>
      <c r="J120" s="171"/>
      <c r="K120" s="171"/>
    </row>
    <row r="121" spans="1:14" s="104" customFormat="1" ht="15.75" customHeight="1">
      <c r="A121" s="535"/>
      <c r="B121" s="558" t="s">
        <v>36</v>
      </c>
      <c r="C121" s="171"/>
      <c r="D121" s="196"/>
      <c r="E121" s="171"/>
      <c r="F121" s="166"/>
      <c r="G121" s="166"/>
      <c r="H121" s="171"/>
      <c r="I121" s="171"/>
      <c r="J121" s="171"/>
      <c r="K121" s="171"/>
    </row>
    <row r="122" spans="1:14" s="104" customFormat="1" ht="15.75" customHeight="1">
      <c r="A122" s="529">
        <v>43</v>
      </c>
      <c r="B122" s="268" t="s">
        <v>831</v>
      </c>
      <c r="C122" s="231" t="s">
        <v>826</v>
      </c>
      <c r="D122" s="231">
        <v>960</v>
      </c>
      <c r="E122" s="171"/>
      <c r="F122" s="166"/>
      <c r="G122" s="166"/>
      <c r="H122" s="171"/>
      <c r="I122" s="171"/>
      <c r="J122" s="171"/>
      <c r="K122" s="171"/>
    </row>
    <row r="123" spans="1:14" s="104" customFormat="1" ht="15.75" customHeight="1">
      <c r="A123" s="529">
        <v>44</v>
      </c>
      <c r="B123" s="268" t="s">
        <v>1049</v>
      </c>
      <c r="C123" s="441" t="s">
        <v>1014</v>
      </c>
      <c r="D123" s="441">
        <v>37.5</v>
      </c>
      <c r="F123" s="166"/>
      <c r="G123" s="166"/>
      <c r="H123" s="171"/>
      <c r="I123" s="171"/>
      <c r="J123" s="171"/>
      <c r="K123" s="171"/>
    </row>
    <row r="124" spans="1:14" s="104" customFormat="1" ht="15.75" customHeight="1">
      <c r="A124" s="529">
        <v>45</v>
      </c>
      <c r="B124" s="447" t="s">
        <v>1050</v>
      </c>
      <c r="C124" s="441" t="s">
        <v>1012</v>
      </c>
      <c r="D124" s="441">
        <v>48</v>
      </c>
      <c r="F124" s="166"/>
      <c r="G124" s="166"/>
      <c r="H124" s="171"/>
      <c r="I124" s="171"/>
      <c r="J124" s="171"/>
      <c r="K124" s="171"/>
    </row>
    <row r="125" spans="1:14" s="104" customFormat="1" ht="15.75" customHeight="1">
      <c r="A125" s="535"/>
      <c r="B125" s="863" t="s">
        <v>361</v>
      </c>
      <c r="C125" s="863"/>
      <c r="D125" s="263">
        <f>SUM(D122:D124)</f>
        <v>1045.5</v>
      </c>
      <c r="E125" s="40"/>
      <c r="F125" s="29"/>
      <c r="G125" s="29"/>
      <c r="H125" s="166"/>
      <c r="I125" s="171"/>
      <c r="J125" s="171"/>
      <c r="K125" s="171"/>
    </row>
    <row r="126" spans="1:14" s="43" customFormat="1">
      <c r="A126" s="535"/>
      <c r="B126" s="150" t="s">
        <v>46</v>
      </c>
      <c r="C126" s="120"/>
      <c r="D126" s="119"/>
      <c r="E126" s="171"/>
    </row>
    <row r="127" spans="1:14" s="43" customFormat="1">
      <c r="A127" s="529">
        <v>46</v>
      </c>
      <c r="B127" s="45" t="s">
        <v>655</v>
      </c>
      <c r="C127" s="42" t="s">
        <v>223</v>
      </c>
      <c r="D127" s="126">
        <v>300</v>
      </c>
      <c r="E127" s="127"/>
      <c r="F127" s="110"/>
      <c r="G127" s="110"/>
    </row>
    <row r="128" spans="1:14" s="129" customFormat="1" ht="19.5" thickBot="1">
      <c r="A128" s="442"/>
      <c r="B128" s="858" t="s">
        <v>405</v>
      </c>
      <c r="C128" s="858"/>
      <c r="D128" s="181">
        <f>SUM(D127)</f>
        <v>300</v>
      </c>
      <c r="E128" s="40"/>
      <c r="F128" s="29"/>
      <c r="G128" s="29"/>
      <c r="H128" s="167"/>
      <c r="I128" s="176"/>
      <c r="J128" s="167"/>
      <c r="K128" s="176"/>
      <c r="M128" s="187"/>
      <c r="N128" s="188"/>
    </row>
    <row r="129" spans="1:14" s="129" customFormat="1" ht="19.5" thickBot="1">
      <c r="A129" s="858" t="s">
        <v>656</v>
      </c>
      <c r="B129" s="858"/>
      <c r="C129" s="859"/>
      <c r="D129" s="195">
        <f>SUM(D120+D125+D128)</f>
        <v>1345.5</v>
      </c>
      <c r="E129" s="189"/>
      <c r="F129" s="293"/>
      <c r="H129" s="167"/>
      <c r="I129" s="198"/>
      <c r="J129" s="167"/>
      <c r="K129" s="176"/>
      <c r="M129" s="187"/>
      <c r="N129" s="188"/>
    </row>
    <row r="130" spans="1:14" s="129" customFormat="1" ht="19.5" thickBot="1">
      <c r="A130" s="560"/>
      <c r="B130" s="542" t="s">
        <v>657</v>
      </c>
      <c r="C130" s="542"/>
      <c r="D130" s="195">
        <f>D129+D117</f>
        <v>13267.5</v>
      </c>
      <c r="E130" s="189"/>
      <c r="F130" s="293"/>
      <c r="G130" s="197"/>
      <c r="H130" s="167"/>
      <c r="I130" s="176"/>
      <c r="J130" s="167"/>
      <c r="K130" s="176"/>
      <c r="M130" s="187"/>
      <c r="N130" s="188"/>
    </row>
    <row r="131" spans="1:14" ht="48.75" customHeight="1">
      <c r="A131" s="864" t="s">
        <v>999</v>
      </c>
      <c r="B131" s="864"/>
      <c r="C131" s="864"/>
      <c r="D131" s="864"/>
      <c r="E131" s="864"/>
      <c r="F131" s="864"/>
      <c r="G131" s="691"/>
      <c r="H131" s="691"/>
      <c r="I131" s="691"/>
    </row>
    <row r="132" spans="1:14" ht="20.25">
      <c r="A132" s="860" t="s">
        <v>990</v>
      </c>
      <c r="B132" s="860"/>
      <c r="C132" s="860"/>
      <c r="D132" s="860"/>
      <c r="E132" s="860"/>
      <c r="F132" s="860"/>
      <c r="G132" s="359"/>
    </row>
  </sheetData>
  <mergeCells count="35">
    <mergeCell ref="I24:J24"/>
    <mergeCell ref="B50:C50"/>
    <mergeCell ref="A1:F1"/>
    <mergeCell ref="A2:F2"/>
    <mergeCell ref="A3:F3"/>
    <mergeCell ref="B15:C15"/>
    <mergeCell ref="B20:C20"/>
    <mergeCell ref="B21:C21"/>
    <mergeCell ref="B35:C35"/>
    <mergeCell ref="B36:C36"/>
    <mergeCell ref="B42:C42"/>
    <mergeCell ref="B45:C45"/>
    <mergeCell ref="B49:C49"/>
    <mergeCell ref="B25:C25"/>
    <mergeCell ref="B115:C115"/>
    <mergeCell ref="A51:C51"/>
    <mergeCell ref="A53:B53"/>
    <mergeCell ref="B64:C64"/>
    <mergeCell ref="B69:C69"/>
    <mergeCell ref="B70:C70"/>
    <mergeCell ref="A71:F71"/>
    <mergeCell ref="B79:C79"/>
    <mergeCell ref="B83:C83"/>
    <mergeCell ref="B92:C92"/>
    <mergeCell ref="B93:C93"/>
    <mergeCell ref="B97:C97"/>
    <mergeCell ref="A129:C129"/>
    <mergeCell ref="A132:F132"/>
    <mergeCell ref="B116:C116"/>
    <mergeCell ref="B117:C117"/>
    <mergeCell ref="A118:B118"/>
    <mergeCell ref="B120:C120"/>
    <mergeCell ref="B125:C125"/>
    <mergeCell ref="B128:C128"/>
    <mergeCell ref="A131:F131"/>
  </mergeCells>
  <pageMargins left="0.75" right="0.25" top="0.45" bottom="0.18" header="0.56999999999999995" footer="0.37"/>
  <pageSetup paperSize="9" scale="66" orientation="portrait" r:id="rId1"/>
  <headerFooter alignWithMargins="0"/>
  <rowBreaks count="1" manualBreakCount="1">
    <brk id="71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D8" sqref="D8"/>
    </sheetView>
  </sheetViews>
  <sheetFormatPr defaultRowHeight="12.75"/>
  <cols>
    <col min="2" max="2" width="31.42578125" customWidth="1"/>
    <col min="6" max="6" width="14.140625" customWidth="1"/>
  </cols>
  <sheetData>
    <row r="1" spans="1:6" ht="15.75">
      <c r="A1" s="872" t="s">
        <v>174</v>
      </c>
      <c r="B1" s="872"/>
      <c r="C1" s="872"/>
      <c r="D1" s="872"/>
      <c r="E1" s="872"/>
      <c r="F1" s="872"/>
    </row>
    <row r="2" spans="1:6" ht="12.75" customHeight="1">
      <c r="A2" s="873"/>
      <c r="B2" s="874"/>
      <c r="C2" s="875" t="s">
        <v>175</v>
      </c>
      <c r="D2" s="875" t="s">
        <v>5</v>
      </c>
      <c r="E2" s="875" t="s">
        <v>176</v>
      </c>
      <c r="F2" s="875" t="s">
        <v>177</v>
      </c>
    </row>
    <row r="3" spans="1:6" ht="12.75" customHeight="1">
      <c r="A3" s="873"/>
      <c r="B3" s="874"/>
      <c r="C3" s="876"/>
      <c r="D3" s="876"/>
      <c r="E3" s="876"/>
      <c r="F3" s="876"/>
    </row>
    <row r="4" spans="1:6" ht="15.75">
      <c r="A4" s="235"/>
      <c r="B4" s="46" t="s">
        <v>178</v>
      </c>
      <c r="C4" s="47">
        <f>'Ch 5'!C110</f>
        <v>2584</v>
      </c>
      <c r="D4" s="47">
        <f>'Ch 5'!D110</f>
        <v>952</v>
      </c>
      <c r="E4" s="47">
        <f>'Ch 5'!E110</f>
        <v>595</v>
      </c>
      <c r="F4" s="47">
        <f>SUM(C4:E4)</f>
        <v>4131</v>
      </c>
    </row>
    <row r="5" spans="1:6" ht="15.75">
      <c r="A5" s="235"/>
      <c r="B5" s="50" t="s">
        <v>829</v>
      </c>
      <c r="C5" s="51">
        <f>'Ch 5'!C111</f>
        <v>3420</v>
      </c>
      <c r="D5" s="47">
        <f>'Ch 5'!D111</f>
        <v>1856</v>
      </c>
      <c r="E5" s="47">
        <f>'Ch 5'!E111</f>
        <v>1490</v>
      </c>
      <c r="F5" s="47">
        <f t="shared" ref="F5:F6" si="0">SUM(C5:E5)</f>
        <v>6766</v>
      </c>
    </row>
    <row r="6" spans="1:6" ht="15.75">
      <c r="A6" s="235"/>
      <c r="B6" s="50" t="s">
        <v>830</v>
      </c>
      <c r="C6" s="51">
        <f>'Ch 5'!E122</f>
        <v>2735</v>
      </c>
      <c r="D6" s="47">
        <f>'Ch 5'!E131</f>
        <v>1901.5</v>
      </c>
      <c r="E6" s="47">
        <f>'Ch 5'!E142</f>
        <v>1865</v>
      </c>
      <c r="F6" s="47">
        <f t="shared" si="0"/>
        <v>6501.5</v>
      </c>
    </row>
    <row r="7" spans="1:6" ht="15.75">
      <c r="A7" s="52"/>
      <c r="B7" s="50" t="s">
        <v>180</v>
      </c>
      <c r="C7" s="51">
        <f>SUM(C4:C5)</f>
        <v>6004</v>
      </c>
      <c r="D7" s="51">
        <f t="shared" ref="D7:F7" si="1">SUM(D4:D5)</f>
        <v>2808</v>
      </c>
      <c r="E7" s="51">
        <f t="shared" si="1"/>
        <v>2085</v>
      </c>
      <c r="F7" s="51">
        <f t="shared" si="1"/>
        <v>10897</v>
      </c>
    </row>
    <row r="8" spans="1:6" ht="15.75">
      <c r="A8" s="52"/>
      <c r="B8" s="50" t="s">
        <v>861</v>
      </c>
      <c r="C8" s="51">
        <f>SUM(C5:C6)</f>
        <v>6155</v>
      </c>
      <c r="D8" s="51">
        <f t="shared" ref="D8:F8" si="2">SUM(D5:D6)</f>
        <v>3757.5</v>
      </c>
      <c r="E8" s="51">
        <f t="shared" si="2"/>
        <v>3355</v>
      </c>
      <c r="F8" s="51">
        <f t="shared" si="2"/>
        <v>13267.5</v>
      </c>
    </row>
  </sheetData>
  <mergeCells count="7">
    <mergeCell ref="A1:F1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scale="1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Ch 5</vt:lpstr>
      <vt:lpstr>Ch7</vt:lpstr>
      <vt:lpstr>Ch8</vt:lpstr>
      <vt:lpstr>Ch9</vt:lpstr>
      <vt:lpstr>Ch9.1</vt:lpstr>
      <vt:lpstr>Ch9.2</vt:lpstr>
      <vt:lpstr>summ ch 5</vt:lpstr>
      <vt:lpstr>'Ch 5'!Print_Area</vt:lpstr>
      <vt:lpstr>'Ch7'!Print_Area</vt:lpstr>
      <vt:lpstr>'Ch8'!Print_Area</vt:lpstr>
      <vt:lpstr>'Ch9'!Print_Area</vt:lpstr>
      <vt:lpstr>Ch9.2!Print_Area</vt:lpstr>
      <vt:lpstr>'Ch 5'!Print_Titles</vt:lpstr>
      <vt:lpstr>'Ch7'!Print_Titles</vt:lpstr>
      <vt:lpstr>'Ch8'!Print_Titles</vt:lpstr>
      <vt:lpstr>'Ch9'!Print_Titles</vt:lpstr>
      <vt:lpstr>Ch9.2!Print_Titles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2017-02-14T10:36:20Z</cp:lastPrinted>
  <dcterms:created xsi:type="dcterms:W3CDTF">2015-10-15T11:37:30Z</dcterms:created>
  <dcterms:modified xsi:type="dcterms:W3CDTF">2017-02-14T10:41:07Z</dcterms:modified>
</cp:coreProperties>
</file>